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3. Grafici e Tabelle. GLI ENTI PUBBLICI DI RICERCA/"/>
    </mc:Choice>
  </mc:AlternateContent>
  <xr:revisionPtr revIDLastSave="361" documentId="14_{78845772-DE04-4B97-966B-B64AAFFA5E06}" xr6:coauthVersionLast="47" xr6:coauthVersionMax="47" xr10:uidLastSave="{236DAA9D-72FF-485E-BA06-EF3112D5A24A}"/>
  <bookViews>
    <workbookView xWindow="-110" yWindow="-110" windowWidth="38620" windowHeight="21100" tabRatio="558" xr2:uid="{F337CEAA-5212-4499-9607-4B6E81852BE3}"/>
  </bookViews>
  <sheets>
    <sheet name="Indice" sheetId="20" r:id="rId1"/>
    <sheet name="Tab.3.1.1" sheetId="15" r:id="rId2"/>
    <sheet name="Fig.3.1.1" sheetId="3" r:id="rId3"/>
    <sheet name="Tab.3.1.2" sheetId="11" r:id="rId4"/>
    <sheet name="Tab.3.1.3" sheetId="13" r:id="rId5"/>
    <sheet name="Tab.3.1.4" sheetId="6" r:id="rId6"/>
    <sheet name="Tab.3.1.5" sheetId="12" r:id="rId7"/>
    <sheet name="Fig.3.1.2" sheetId="19" r:id="rId8"/>
    <sheet name="Fig.3.1.3" sheetId="5" r:id="rId9"/>
    <sheet name="Tab.3.1.6" sheetId="9" r:id="rId10"/>
    <sheet name="Tab.3.1.7" sheetId="16" r:id="rId11"/>
    <sheet name="Tab.3.1.8" sheetId="8" r:id="rId12"/>
    <sheet name="Tab.3.1.9" sheetId="17" r:id="rId13"/>
    <sheet name="Tab.3.1.10" sheetId="18" r:id="rId14"/>
  </sheet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5" l="1"/>
  <c r="D5" i="15"/>
  <c r="E5" i="15"/>
  <c r="F5" i="15"/>
  <c r="G5" i="15"/>
  <c r="H5" i="15"/>
  <c r="I5" i="15"/>
  <c r="J5" i="15"/>
  <c r="K5" i="15"/>
  <c r="B5" i="15"/>
  <c r="B25" i="19"/>
  <c r="F21" i="13"/>
  <c r="L21" i="13"/>
  <c r="F20" i="13"/>
  <c r="L20" i="13"/>
  <c r="E4" i="13"/>
  <c r="F19" i="13"/>
  <c r="I19" i="13"/>
  <c r="F18" i="13"/>
  <c r="L18" i="13"/>
  <c r="F17" i="13"/>
  <c r="K17" i="13"/>
  <c r="F16" i="13"/>
  <c r="L16" i="13"/>
  <c r="F15" i="13"/>
  <c r="K15" i="13"/>
  <c r="F14" i="13"/>
  <c r="L14" i="13"/>
  <c r="F13" i="13"/>
  <c r="L13" i="13"/>
  <c r="F12" i="13"/>
  <c r="L12" i="13"/>
  <c r="F11" i="13"/>
  <c r="J11" i="13"/>
  <c r="C3" i="13"/>
  <c r="B34" i="19"/>
  <c r="C25" i="19"/>
  <c r="K12" i="13"/>
  <c r="J12" i="13"/>
  <c r="I14" i="13"/>
  <c r="J14" i="13"/>
  <c r="K14" i="13"/>
  <c r="K20" i="13"/>
  <c r="D4" i="13"/>
  <c r="J20" i="13"/>
  <c r="I12" i="13"/>
  <c r="J19" i="13"/>
  <c r="L15" i="13"/>
  <c r="J15" i="13"/>
  <c r="I11" i="13"/>
  <c r="B3" i="13"/>
  <c r="L17" i="13"/>
  <c r="K11" i="13"/>
  <c r="D3" i="13"/>
  <c r="I13" i="13"/>
  <c r="J16" i="13"/>
  <c r="K19" i="13"/>
  <c r="L11" i="13"/>
  <c r="J13" i="13"/>
  <c r="K16" i="13"/>
  <c r="I18" i="13"/>
  <c r="L19" i="13"/>
  <c r="J21" i="13"/>
  <c r="I16" i="13"/>
  <c r="I21" i="13"/>
  <c r="K13" i="13"/>
  <c r="I15" i="13"/>
  <c r="J18" i="13"/>
  <c r="K21" i="13"/>
  <c r="K18" i="13"/>
  <c r="I20" i="13"/>
  <c r="B4" i="13"/>
  <c r="I17" i="13"/>
  <c r="J17" i="13"/>
  <c r="C30" i="19"/>
  <c r="C31" i="19"/>
  <c r="C24" i="19"/>
  <c r="C26" i="19"/>
  <c r="C28" i="19"/>
  <c r="C32" i="19"/>
  <c r="C33" i="19"/>
  <c r="C22" i="19"/>
  <c r="C34" i="19"/>
  <c r="C23" i="19"/>
  <c r="C21" i="19"/>
  <c r="C27" i="19"/>
  <c r="C29" i="19"/>
  <c r="C4" i="13"/>
  <c r="E3" i="13"/>
  <c r="K44" i="5"/>
  <c r="J44" i="5"/>
  <c r="I44" i="5"/>
  <c r="H44" i="5"/>
  <c r="G44" i="5"/>
  <c r="F44" i="5"/>
  <c r="E44" i="5"/>
  <c r="D44" i="5"/>
  <c r="C44" i="5"/>
  <c r="B44" i="5"/>
  <c r="B47" i="5"/>
  <c r="B41" i="3"/>
  <c r="K38" i="3"/>
  <c r="J38" i="3"/>
  <c r="I38" i="3"/>
  <c r="H38" i="3"/>
  <c r="G38" i="3"/>
  <c r="F38" i="3"/>
  <c r="E38" i="3"/>
  <c r="D38" i="3"/>
  <c r="C38" i="3"/>
  <c r="B38" i="3"/>
  <c r="K49" i="5"/>
  <c r="O45" i="5"/>
  <c r="J49" i="5"/>
  <c r="I49" i="5"/>
  <c r="H49" i="5"/>
  <c r="G49" i="5"/>
  <c r="F49" i="5"/>
  <c r="E49" i="5"/>
  <c r="D49" i="5"/>
  <c r="C49" i="5"/>
  <c r="B49" i="5"/>
  <c r="N44" i="5"/>
  <c r="K46" i="5"/>
  <c r="J46" i="5"/>
  <c r="I46" i="5"/>
  <c r="H46" i="5"/>
  <c r="H50" i="5"/>
  <c r="G46" i="5"/>
  <c r="F46" i="5"/>
  <c r="E46" i="5"/>
  <c r="D46" i="5"/>
  <c r="C46" i="5"/>
  <c r="B46" i="5"/>
  <c r="K43" i="3"/>
  <c r="J43" i="3"/>
  <c r="I43" i="3"/>
  <c r="H43" i="3"/>
  <c r="G43" i="3"/>
  <c r="F43" i="3"/>
  <c r="E43" i="3"/>
  <c r="D43" i="3"/>
  <c r="C43" i="3"/>
  <c r="B43" i="3"/>
  <c r="K40" i="3"/>
  <c r="J40" i="3"/>
  <c r="I40" i="3"/>
  <c r="H40" i="3"/>
  <c r="G40" i="3"/>
  <c r="F40" i="3"/>
  <c r="E40" i="3"/>
  <c r="D40" i="3"/>
  <c r="C40" i="3"/>
  <c r="B40" i="3"/>
  <c r="I50" i="5"/>
  <c r="J44" i="3"/>
  <c r="I44" i="3"/>
  <c r="F44" i="3"/>
  <c r="G44" i="3"/>
  <c r="H44" i="3"/>
  <c r="O39" i="3"/>
  <c r="N39" i="3"/>
  <c r="O38" i="3"/>
  <c r="N38" i="3"/>
  <c r="E44" i="3"/>
  <c r="K44" i="3"/>
  <c r="C44" i="3"/>
  <c r="D44" i="3"/>
  <c r="B44" i="3"/>
  <c r="C50" i="5"/>
  <c r="D50" i="5"/>
  <c r="J50" i="5"/>
  <c r="E50" i="5"/>
  <c r="F50" i="5"/>
  <c r="G50" i="5"/>
  <c r="B50" i="5"/>
  <c r="K50" i="5"/>
  <c r="O44" i="5"/>
  <c r="N45" i="5"/>
</calcChain>
</file>

<file path=xl/sharedStrings.xml><?xml version="1.0" encoding="utf-8"?>
<sst xmlns="http://schemas.openxmlformats.org/spreadsheetml/2006/main" count="278" uniqueCount="120">
  <si>
    <t>Capitolo 3 – GLI ENTI PUBBLICI DI RICERCA</t>
  </si>
  <si>
    <t>Paragrafo 3.1 – IL PERSONALE</t>
  </si>
  <si>
    <t>Tabella 3.1.1 – Organico del personale degli EPR (anni 2012-2021)</t>
  </si>
  <si>
    <t>Figura 3.1.1 – EPR: ricercatori e tecnologi per tipo di contratto (anni 2012-2021)</t>
  </si>
  <si>
    <t>Tabella 3.1.2 – EPR: numero di ricercatori e tecnologi per profilo (anni 2012-2021)</t>
  </si>
  <si>
    <t>Tabella 3.1.3 – Distribuzione per classe di età dei ricercatori e dei tecnologi a tempo indeterminato (anni 2012 e 2021)</t>
  </si>
  <si>
    <t>Tabella 3.1.4 – EPR: numero di ricercatori e tecnologi a tempo indeterminato e determinato (anno 2021)</t>
  </si>
  <si>
    <t>Tabella 3.1.5 – EPR: numero di ricercatori e tecnologi per profilo (anno 2021)</t>
  </si>
  <si>
    <t>Figura 3.1.2 – EPR: numero di assegnisti di ricerca (anno 2021)</t>
  </si>
  <si>
    <t>Figura 3.1.3 – EPR: personale tecnico-amministrativo per tipo di contratto (anni 2012-2021)</t>
  </si>
  <si>
    <t>Tabella 3.1.6 – EPR: valori assoluti delle qualifiche del personale tecnico-amministrativo (anni 2012-2021)</t>
  </si>
  <si>
    <t>Tabella 3.1.7 – EPR: composizione delle qualifiche del personale tecnico-amministrativo (anni 2012-2021, valori percentuali)</t>
  </si>
  <si>
    <t>Tabella 3.1.8 – Numerosità del personale TA a tempo indeterminato e determinato per singolo EPR (anno 2021)</t>
  </si>
  <si>
    <t>Tabella 3.1.9 – Personale TA a tempo indeterminato per ente e qualifica (anno 2021, valori assoluti)</t>
  </si>
  <si>
    <t>Tabella 3.1.10– Personale TA a tempo indeterminato per ente e qualifica (anno 2021, valori percentuali)</t>
  </si>
  <si>
    <t>Personale</t>
  </si>
  <si>
    <t>Ricercatori e Tecnologi</t>
  </si>
  <si>
    <t>Personale TA</t>
  </si>
  <si>
    <t>Totale</t>
  </si>
  <si>
    <t>Fonte: elaborazioni ANVUR su dati Conto Annuale – Ragioneria Generale dello Stato</t>
  </si>
  <si>
    <t>Anno</t>
  </si>
  <si>
    <t>Ricercatori e Tecnologi T.I.</t>
  </si>
  <si>
    <t>Ricercatori e Tecnologi T.D.</t>
  </si>
  <si>
    <t>Ricercatori e Tecnologi a tempo indeterminato</t>
  </si>
  <si>
    <t>Ricercatori e Tecnologi a tempo determinato</t>
  </si>
  <si>
    <t>Totale Ricercatori e Tecnologi</t>
  </si>
  <si>
    <t>Personale TA a tempo indeterminato</t>
  </si>
  <si>
    <t>Personale TA a tempo determinato</t>
  </si>
  <si>
    <t>Totale personale TA</t>
  </si>
  <si>
    <t>Totale personale</t>
  </si>
  <si>
    <t>PROFILO</t>
  </si>
  <si>
    <t>Direttori Dip/Ist</t>
  </si>
  <si>
    <t>Ricercatori a tempo indet.</t>
  </si>
  <si>
    <t>Ricercatori a tempo det.</t>
  </si>
  <si>
    <t>Totale Ricercatori</t>
  </si>
  <si>
    <t>Tecnologi a tempo indet.</t>
  </si>
  <si>
    <t>Tecnologi a tempo det.</t>
  </si>
  <si>
    <t>Totale Tecnologi</t>
  </si>
  <si>
    <t>TOTALE</t>
  </si>
  <si>
    <t>% Direttori di Dipartimento/Istituto</t>
  </si>
  <si>
    <t>% Ricercatori</t>
  </si>
  <si>
    <t>% Tecnologi</t>
  </si>
  <si>
    <t>anno</t>
  </si>
  <si>
    <t>&lt;30 anni</t>
  </si>
  <si>
    <t>30 – 39 anni</t>
  </si>
  <si>
    <t>40 - 49 anni</t>
  </si>
  <si>
    <t>almeno 50 anni</t>
  </si>
  <si>
    <t>Distribuzione del personale RI&amp;TC per classi di età</t>
  </si>
  <si>
    <t>anno/fascia</t>
  </si>
  <si>
    <t>&lt;40 anni</t>
  </si>
  <si>
    <t>&lt;50 anni</t>
  </si>
  <si>
    <t>tot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</si>
  <si>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</si>
  <si>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</si>
  <si>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</si>
  <si>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</si>
  <si>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</si>
  <si>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</si>
  <si>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</si>
  <si>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</si>
  <si>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</si>
  <si>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</si>
  <si>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EPR</t>
  </si>
  <si>
    <t>tempo indet</t>
  </si>
  <si>
    <t>% indet</t>
  </si>
  <si>
    <t>tempo det</t>
  </si>
  <si>
    <t>% det</t>
  </si>
  <si>
    <t>% Totale</t>
  </si>
  <si>
    <t>CNR</t>
  </si>
  <si>
    <t>INFN</t>
  </si>
  <si>
    <t>INAF</t>
  </si>
  <si>
    <t>INGV</t>
  </si>
  <si>
    <t>ASI</t>
  </si>
  <si>
    <t>OGS</t>
  </si>
  <si>
    <t>INRIM</t>
  </si>
  <si>
    <t>SZN</t>
  </si>
  <si>
    <t>INDIRE</t>
  </si>
  <si>
    <t>AREA</t>
  </si>
  <si>
    <t/>
  </si>
  <si>
    <t>INVALSI</t>
  </si>
  <si>
    <t>FERMI</t>
  </si>
  <si>
    <t>IISG</t>
  </si>
  <si>
    <t>INDAM</t>
  </si>
  <si>
    <t>Fonte: elaborazioni ANVUR su dati Conto Annuale – Ragioneria Generale dello Stato *Per l’INAF sono comprese tra il personale a tempo indeterminato 136 unità appartenenti al ruolo degli “Astronomi”; per l’INGV sono comprese tra il personale a tempo indeterminato 8 unità appartenenti al ruolo ad esaurimento dei “Geofisici”</t>
  </si>
  <si>
    <t>Direttori Dip./Ist.</t>
  </si>
  <si>
    <t>%</t>
  </si>
  <si>
    <t>Ricercatori</t>
  </si>
  <si>
    <t>Tecnologi</t>
  </si>
  <si>
    <t>Assegnisti di ricerca EPR</t>
  </si>
  <si>
    <t xml:space="preserve">CNR </t>
  </si>
  <si>
    <t xml:space="preserve">INFN </t>
  </si>
  <si>
    <t xml:space="preserve">INAF </t>
  </si>
  <si>
    <t xml:space="preserve">INGV </t>
  </si>
  <si>
    <t xml:space="preserve">SZN </t>
  </si>
  <si>
    <t xml:space="preserve">OGS </t>
  </si>
  <si>
    <t xml:space="preserve">AREA </t>
  </si>
  <si>
    <t xml:space="preserve">INRIM </t>
  </si>
  <si>
    <t xml:space="preserve">FERMI </t>
  </si>
  <si>
    <t xml:space="preserve">ASI </t>
  </si>
  <si>
    <t xml:space="preserve">IISG </t>
  </si>
  <si>
    <t xml:space="preserve">INDAM </t>
  </si>
  <si>
    <t xml:space="preserve">INVALSI </t>
  </si>
  <si>
    <t>Fonte: elaborazioni ANVUR su dati dei Piani triennale delle attività e Bilanci consuntivi degli enti</t>
  </si>
  <si>
    <t>Totale Personale</t>
  </si>
  <si>
    <t>Personale addetto alla ricerca a tempo indeterminato</t>
  </si>
  <si>
    <t>Personale addetto alla ricerca a tempo determinato</t>
  </si>
  <si>
    <t>Totale personale addetto alla ricerca</t>
  </si>
  <si>
    <t>Qualifica</t>
  </si>
  <si>
    <t>Dirigente</t>
  </si>
  <si>
    <t>EP</t>
  </si>
  <si>
    <t>Funzionario</t>
  </si>
  <si>
    <t>Collaboratore</t>
  </si>
  <si>
    <t>Operatore</t>
  </si>
  <si>
    <t>Ausiliario</t>
  </si>
  <si>
    <t>Totale indeterminato</t>
  </si>
  <si>
    <t>Totale determinato</t>
  </si>
  <si>
    <t>Totale TA</t>
  </si>
  <si>
    <t>Totale TA indet.</t>
  </si>
  <si>
    <t>Ricercatori e Tecnologi/PTA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</si>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</sst>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Arial Nova Cond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10"/>
      <color rgb="FF44546A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DEEAF6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DEEAF6"/>
        <bgColor theme="4" tint="0.79998168889431442"/>
      </patternFill>
    </fill>
    <fill>
      <patternFill patternType="solid">
        <fgColor rgb="FFDEEAF6"/>
        <bgColor rgb="FFD9E1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30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65" fontId="4" fillId="0" borderId="0" xfId="0" applyNumberFormat="1" applyFont="1" applyAlignment="1">
      <alignment horizontal="center" vertical="center"/>
    </xf>
    <xf numFmtId="0" fontId="11" fillId="0" borderId="1" xfId="3" applyFont="1" applyBorder="1" applyAlignment="1">
      <alignment vertical="center"/>
    </xf>
    <xf numFmtId="164" fontId="11" fillId="0" borderId="1" xfId="3" applyNumberFormat="1" applyFont="1" applyBorder="1" applyAlignment="1">
      <alignment vertical="center"/>
    </xf>
    <xf numFmtId="0" fontId="10" fillId="5" borderId="1" xfId="3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vertical="center"/>
    </xf>
    <xf numFmtId="0" fontId="11" fillId="0" borderId="0" xfId="3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1" fillId="5" borderId="1" xfId="3" applyFont="1" applyFill="1" applyBorder="1" applyAlignment="1">
      <alignment horizontal="center" vertical="center"/>
    </xf>
    <xf numFmtId="164" fontId="6" fillId="7" borderId="1" xfId="4" applyNumberFormat="1" applyFont="1" applyFill="1" applyBorder="1" applyAlignment="1">
      <alignment horizontal="center" vertical="center"/>
    </xf>
    <xf numFmtId="164" fontId="10" fillId="5" borderId="1" xfId="4" applyNumberFormat="1" applyFont="1" applyFill="1" applyBorder="1" applyAlignment="1">
      <alignment horizontal="left" vertical="center"/>
    </xf>
    <xf numFmtId="165" fontId="11" fillId="0" borderId="1" xfId="2" applyNumberFormat="1" applyFont="1" applyBorder="1" applyAlignment="1">
      <alignment horizontal="right" vertical="center"/>
    </xf>
    <xf numFmtId="165" fontId="0" fillId="0" borderId="0" xfId="2" applyNumberFormat="1" applyFont="1"/>
    <xf numFmtId="0" fontId="9" fillId="0" borderId="0" xfId="3"/>
    <xf numFmtId="0" fontId="6" fillId="5" borderId="1" xfId="0" applyFont="1" applyFill="1" applyBorder="1" applyAlignment="1">
      <alignment vertical="center"/>
    </xf>
    <xf numFmtId="3" fontId="0" fillId="0" borderId="0" xfId="0" applyNumberForma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64" fontId="7" fillId="0" borderId="1" xfId="4" applyNumberFormat="1" applyFont="1" applyBorder="1" applyAlignment="1">
      <alignment horizontal="right" vertical="center"/>
    </xf>
    <xf numFmtId="165" fontId="7" fillId="0" borderId="1" xfId="2" applyNumberFormat="1" applyFont="1" applyBorder="1" applyAlignment="1">
      <alignment horizontal="right" vertical="center"/>
    </xf>
    <xf numFmtId="164" fontId="11" fillId="0" borderId="1" xfId="3" applyNumberFormat="1" applyFont="1" applyBorder="1" applyAlignment="1">
      <alignment horizontal="right" vertical="center"/>
    </xf>
    <xf numFmtId="164" fontId="11" fillId="0" borderId="1" xfId="1" applyNumberFormat="1" applyFont="1" applyBorder="1" applyAlignment="1">
      <alignment horizontal="right" vertical="center"/>
    </xf>
    <xf numFmtId="164" fontId="6" fillId="7" borderId="1" xfId="4" applyNumberFormat="1" applyFont="1" applyFill="1" applyBorder="1" applyAlignment="1">
      <alignment horizontal="right" vertical="center"/>
    </xf>
    <xf numFmtId="165" fontId="6" fillId="5" borderId="1" xfId="2" applyNumberFormat="1" applyFont="1" applyFill="1" applyBorder="1" applyAlignment="1">
      <alignment horizontal="right" vertical="center"/>
    </xf>
    <xf numFmtId="164" fontId="10" fillId="5" borderId="1" xfId="1" applyNumberFormat="1" applyFont="1" applyFill="1" applyBorder="1" applyAlignment="1">
      <alignment horizontal="right" vertical="center"/>
    </xf>
    <xf numFmtId="164" fontId="10" fillId="5" borderId="1" xfId="3" applyNumberFormat="1" applyFont="1" applyFill="1" applyBorder="1" applyAlignment="1">
      <alignment horizontal="right" vertical="center"/>
    </xf>
    <xf numFmtId="9" fontId="10" fillId="5" borderId="1" xfId="2" applyFont="1" applyFill="1" applyBorder="1" applyAlignment="1">
      <alignment horizontal="right" vertical="center"/>
    </xf>
    <xf numFmtId="164" fontId="12" fillId="0" borderId="0" xfId="1" applyNumberFormat="1" applyFont="1" applyBorder="1" applyAlignment="1">
      <alignment vertical="center"/>
    </xf>
    <xf numFmtId="164" fontId="12" fillId="0" borderId="0" xfId="1" applyNumberFormat="1" applyFont="1" applyBorder="1" applyAlignment="1">
      <alignment horizontal="right" vertical="center"/>
    </xf>
    <xf numFmtId="0" fontId="11" fillId="0" borderId="2" xfId="3" applyFont="1" applyBorder="1" applyAlignment="1">
      <alignment vertical="center"/>
    </xf>
    <xf numFmtId="164" fontId="11" fillId="0" borderId="2" xfId="3" applyNumberFormat="1" applyFont="1" applyBorder="1" applyAlignment="1">
      <alignment vertical="center"/>
    </xf>
    <xf numFmtId="165" fontId="11" fillId="0" borderId="2" xfId="2" applyNumberFormat="1" applyFont="1" applyBorder="1" applyAlignment="1">
      <alignment horizontal="right" vertical="center"/>
    </xf>
    <xf numFmtId="164" fontId="7" fillId="0" borderId="2" xfId="5" applyNumberFormat="1" applyFont="1" applyBorder="1" applyAlignment="1">
      <alignment horizontal="center" vertical="center"/>
    </xf>
    <xf numFmtId="164" fontId="7" fillId="0" borderId="2" xfId="5" applyNumberFormat="1" applyFont="1" applyBorder="1" applyAlignment="1">
      <alignment vertical="center"/>
    </xf>
    <xf numFmtId="164" fontId="7" fillId="0" borderId="1" xfId="5" applyNumberFormat="1" applyFont="1" applyBorder="1" applyAlignment="1">
      <alignment horizontal="center" vertical="center"/>
    </xf>
    <xf numFmtId="164" fontId="7" fillId="0" borderId="1" xfId="5" applyNumberFormat="1" applyFont="1" applyBorder="1" applyAlignment="1">
      <alignment vertical="center"/>
    </xf>
    <xf numFmtId="165" fontId="11" fillId="0" borderId="0" xfId="2" applyNumberFormat="1" applyFont="1" applyAlignment="1">
      <alignment vertical="center"/>
    </xf>
    <xf numFmtId="165" fontId="7" fillId="0" borderId="2" xfId="2" applyNumberFormat="1" applyFont="1" applyBorder="1" applyAlignment="1">
      <alignment horizontal="right" vertical="center"/>
    </xf>
    <xf numFmtId="165" fontId="6" fillId="5" borderId="2" xfId="2" applyNumberFormat="1" applyFont="1" applyFill="1" applyBorder="1" applyAlignment="1">
      <alignment horizontal="right" vertical="center"/>
    </xf>
    <xf numFmtId="164" fontId="10" fillId="5" borderId="1" xfId="4" applyNumberFormat="1" applyFont="1" applyFill="1" applyBorder="1" applyAlignment="1">
      <alignment horizontal="right" vertical="center"/>
    </xf>
    <xf numFmtId="165" fontId="9" fillId="0" borderId="0" xfId="3" applyNumberFormat="1"/>
    <xf numFmtId="0" fontId="13" fillId="0" borderId="0" xfId="0" applyFont="1" applyAlignment="1">
      <alignment vertical="center"/>
    </xf>
    <xf numFmtId="10" fontId="7" fillId="0" borderId="0" xfId="0" applyNumberFormat="1" applyFont="1" applyAlignment="1">
      <alignment horizontal="center" vertical="center"/>
    </xf>
    <xf numFmtId="0" fontId="2" fillId="0" borderId="0" xfId="0" applyFont="1"/>
    <xf numFmtId="0" fontId="14" fillId="0" borderId="0" xfId="0" applyFont="1" applyAlignment="1">
      <alignment vertical="center"/>
    </xf>
    <xf numFmtId="9" fontId="7" fillId="0" borderId="1" xfId="2" applyFont="1" applyBorder="1" applyAlignment="1">
      <alignment horizontal="right" vertical="center"/>
    </xf>
    <xf numFmtId="164" fontId="15" fillId="0" borderId="1" xfId="1" applyNumberFormat="1" applyFont="1" applyBorder="1" applyAlignment="1">
      <alignment vertical="center"/>
    </xf>
    <xf numFmtId="165" fontId="15" fillId="0" borderId="1" xfId="2" applyNumberFormat="1" applyFont="1" applyBorder="1" applyAlignment="1">
      <alignment horizontal="right" vertical="center"/>
    </xf>
    <xf numFmtId="164" fontId="15" fillId="0" borderId="1" xfId="1" applyNumberFormat="1" applyFont="1" applyBorder="1" applyAlignment="1">
      <alignment horizontal="right" vertical="center"/>
    </xf>
    <xf numFmtId="0" fontId="10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9" fontId="11" fillId="0" borderId="1" xfId="0" applyNumberFormat="1" applyFont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165" fontId="10" fillId="2" borderId="1" xfId="0" applyNumberFormat="1" applyFont="1" applyFill="1" applyBorder="1" applyAlignment="1">
      <alignment horizontal="right" vertical="center"/>
    </xf>
    <xf numFmtId="9" fontId="10" fillId="2" borderId="1" xfId="0" applyNumberFormat="1" applyFont="1" applyFill="1" applyBorder="1" applyAlignment="1">
      <alignment horizontal="right" vertical="center"/>
    </xf>
    <xf numFmtId="0" fontId="10" fillId="6" borderId="1" xfId="0" applyFont="1" applyFill="1" applyBorder="1" applyAlignment="1">
      <alignment vertical="center"/>
    </xf>
    <xf numFmtId="3" fontId="11" fillId="0" borderId="1" xfId="0" applyNumberFormat="1" applyFont="1" applyBorder="1" applyAlignment="1">
      <alignment horizontal="right" vertical="center"/>
    </xf>
    <xf numFmtId="3" fontId="10" fillId="6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6" fillId="0" borderId="0" xfId="0" applyFont="1"/>
    <xf numFmtId="0" fontId="10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165" fontId="11" fillId="0" borderId="1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3" fontId="10" fillId="4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vertical="center"/>
    </xf>
    <xf numFmtId="3" fontId="10" fillId="3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165" fontId="16" fillId="0" borderId="1" xfId="2" applyNumberFormat="1" applyFont="1" applyBorder="1" applyAlignment="1">
      <alignment vertical="center"/>
    </xf>
    <xf numFmtId="0" fontId="16" fillId="0" borderId="0" xfId="0" applyFont="1" applyAlignment="1">
      <alignment vertical="top" wrapText="1"/>
    </xf>
    <xf numFmtId="0" fontId="11" fillId="0" borderId="1" xfId="0" applyFont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5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/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left" vertical="center"/>
    </xf>
    <xf numFmtId="164" fontId="11" fillId="0" borderId="1" xfId="1" applyNumberFormat="1" applyFont="1" applyBorder="1" applyAlignment="1">
      <alignment vertical="center"/>
    </xf>
    <xf numFmtId="164" fontId="17" fillId="0" borderId="1" xfId="1" applyNumberFormat="1" applyFont="1" applyBorder="1" applyAlignment="1"/>
    <xf numFmtId="164" fontId="17" fillId="0" borderId="1" xfId="1" applyNumberFormat="1" applyFont="1" applyFill="1" applyBorder="1" applyAlignment="1"/>
    <xf numFmtId="164" fontId="10" fillId="5" borderId="1" xfId="1" applyNumberFormat="1" applyFont="1" applyFill="1" applyBorder="1" applyAlignment="1">
      <alignment vertical="center"/>
    </xf>
    <xf numFmtId="0" fontId="18" fillId="0" borderId="0" xfId="9"/>
    <xf numFmtId="0" fontId="10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1" applyNumberFormat="1" applyFont="1" applyBorder="1"/>
    <xf numFmtId="165" fontId="7" fillId="0" borderId="1" xfId="0" applyNumberFormat="1" applyFont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164" fontId="6" fillId="5" borderId="1" xfId="1" applyNumberFormat="1" applyFont="1" applyFill="1" applyBorder="1"/>
    <xf numFmtId="165" fontId="6" fillId="5" borderId="1" xfId="0" applyNumberFormat="1" applyFont="1" applyFill="1" applyBorder="1" applyAlignment="1">
      <alignment horizontal="center"/>
    </xf>
    <xf numFmtId="0" fontId="10" fillId="0" borderId="0" xfId="3" applyFont="1"/>
    <xf numFmtId="0" fontId="11" fillId="0" borderId="0" xfId="3" applyFont="1"/>
    <xf numFmtId="0" fontId="10" fillId="5" borderId="1" xfId="3" applyFont="1" applyFill="1" applyBorder="1" applyAlignment="1">
      <alignment horizontal="center"/>
    </xf>
    <xf numFmtId="164" fontId="11" fillId="0" borderId="1" xfId="1" applyNumberFormat="1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164" fontId="10" fillId="0" borderId="1" xfId="5" applyNumberFormat="1" applyFont="1" applyBorder="1" applyAlignment="1">
      <alignment horizontal="left" vertical="center"/>
    </xf>
    <xf numFmtId="164" fontId="7" fillId="10" borderId="1" xfId="5" applyNumberFormat="1" applyFont="1" applyFill="1" applyBorder="1"/>
    <xf numFmtId="165" fontId="7" fillId="0" borderId="1" xfId="2" applyNumberFormat="1" applyFont="1" applyBorder="1"/>
    <xf numFmtId="164" fontId="7" fillId="0" borderId="1" xfId="5" applyNumberFormat="1" applyFont="1" applyBorder="1"/>
    <xf numFmtId="164" fontId="15" fillId="0" borderId="1" xfId="5" applyNumberFormat="1" applyFont="1" applyBorder="1"/>
    <xf numFmtId="9" fontId="6" fillId="5" borderId="1" xfId="2" applyFont="1" applyFill="1" applyBorder="1"/>
    <xf numFmtId="0" fontId="10" fillId="9" borderId="1" xfId="0" applyFont="1" applyFill="1" applyBorder="1"/>
    <xf numFmtId="0" fontId="6" fillId="8" borderId="1" xfId="0" applyFont="1" applyFill="1" applyBorder="1" applyAlignment="1">
      <alignment horizontal="center"/>
    </xf>
    <xf numFmtId="0" fontId="6" fillId="8" borderId="1" xfId="0" applyFont="1" applyFill="1" applyBorder="1"/>
    <xf numFmtId="164" fontId="6" fillId="8" borderId="1" xfId="5" applyNumberFormat="1" applyFont="1" applyFill="1" applyBorder="1"/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/>
    <xf numFmtId="0" fontId="10" fillId="5" borderId="1" xfId="3" applyFont="1" applyFill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</cellXfs>
  <cellStyles count="10">
    <cellStyle name="Collegamento ipertestuale" xfId="9" builtinId="8"/>
    <cellStyle name="Migliaia" xfId="1" builtinId="3"/>
    <cellStyle name="Migliaia 2" xfId="5" xr:uid="{5B78750F-EFE8-4A0D-9B54-C45AD15E5205}"/>
    <cellStyle name="Migliaia 2 2" xfId="8" xr:uid="{4D80AEDB-05AA-4937-B3F7-BD4EF6985302}"/>
    <cellStyle name="Migliaia 3" xfId="6" xr:uid="{1CAEEFC1-004C-4ABD-A790-A339BD2F5BF5}"/>
    <cellStyle name="Migliaia 4" xfId="4" xr:uid="{9E151236-116B-4560-8F55-6106B8B965EA}"/>
    <cellStyle name="Migliaia 4 2" xfId="7" xr:uid="{034CCEC5-EF19-48F5-9B29-CFCAC74C28C4}"/>
    <cellStyle name="Normale" xfId="0" builtinId="0"/>
    <cellStyle name="Normale 2" xfId="3" xr:uid="{52ACB18E-0A0A-4EC9-B425-7742E30B0D2A}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860463215179294E-2"/>
          <c:y val="0.17520539388286177"/>
          <c:w val="0.90560041924681556"/>
          <c:h val="0.74226786219492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'Fig.3.1.1'!$A$38</c:f>
              <c:strCache>
                <c:ptCount val="1"/>
                <c:pt idx="0">
                  <c:v>Ricercatori e Tecnologi a tempo indeterminato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0"/>
                  <c:y val="1.71054658722621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31-4A7E-8EF2-F3B04693A3D3}"/>
                </c:ext>
              </c:extLst>
            </c:dLbl>
            <c:dLbl>
              <c:idx val="7"/>
              <c:layout>
                <c:manualLayout>
                  <c:x val="0"/>
                  <c:y val="1.4229811454998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31-4A7E-8EF2-F3B04693A3D3}"/>
                </c:ext>
              </c:extLst>
            </c:dLbl>
            <c:dLbl>
              <c:idx val="8"/>
              <c:layout>
                <c:manualLayout>
                  <c:x val="-1.3595195808341706E-16"/>
                  <c:y val="2.13447171824973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31-4A7E-8EF2-F3B04693A3D3}"/>
                </c:ext>
              </c:extLst>
            </c:dLbl>
            <c:dLbl>
              <c:idx val="9"/>
              <c:layout>
                <c:manualLayout>
                  <c:x val="-1.3595195808341706E-16"/>
                  <c:y val="2.8459622909996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931-4A7E-8EF2-F3B04693A3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'Fig.3.1.1'!$B$37:$K$37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'Fig.3.1.1'!$B$38:$K$38</c:f>
              <c:numCache>
                <c:formatCode>#,##0</c:formatCode>
                <c:ptCount val="10"/>
                <c:pt idx="0">
                  <c:v>6515</c:v>
                </c:pt>
                <c:pt idx="1">
                  <c:v>6503</c:v>
                </c:pt>
                <c:pt idx="2">
                  <c:v>6497</c:v>
                </c:pt>
                <c:pt idx="3">
                  <c:v>6447</c:v>
                </c:pt>
                <c:pt idx="4">
                  <c:v>6549</c:v>
                </c:pt>
                <c:pt idx="5">
                  <c:v>6755</c:v>
                </c:pt>
                <c:pt idx="6">
                  <c:v>8012</c:v>
                </c:pt>
                <c:pt idx="7">
                  <c:v>8357</c:v>
                </c:pt>
                <c:pt idx="8">
                  <c:v>8609</c:v>
                </c:pt>
                <c:pt idx="9">
                  <c:v>8664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31-4A7E-8EF2-F3B04693A3D3}"/>
            </c:ext>
          </c:extLst>
        </c:ser>
        <c:ser>
          <c:idx val="1"/>
          <c:order val="1"/>
          <c:tx>
            <c:strRef>
              <c:f>'Fig.3.1.1'!$A$39</c:f>
              <c:strCache>
                <c:ptCount val="1"/>
                <c:pt idx="0">
                  <c:v>Ricercatori e Tecnologi a tempo determinato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7.4156470152020766E-3"/>
                  <c:y val="-1.304384315015922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31-4A7E-8EF2-F3B04693A3D3}"/>
                </c:ext>
              </c:extLst>
            </c:dLbl>
            <c:dLbl>
              <c:idx val="2"/>
              <c:layout>
                <c:manualLayout>
                  <c:x val="9.269558769002561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931-4A7E-8EF2-F3B04693A3D3}"/>
                </c:ext>
              </c:extLst>
            </c:dLbl>
            <c:dLbl>
              <c:idx val="3"/>
              <c:layout>
                <c:manualLayout>
                  <c:x val="9.2695587690025272E-3"/>
                  <c:y val="3.55745286374955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31-4A7E-8EF2-F3B04693A3D3}"/>
                </c:ext>
              </c:extLst>
            </c:dLbl>
            <c:dLbl>
              <c:idx val="4"/>
              <c:layout>
                <c:manualLayout>
                  <c:x val="5.561735261401557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931-4A7E-8EF2-F3B04693A3D3}"/>
                </c:ext>
              </c:extLst>
            </c:dLbl>
            <c:dLbl>
              <c:idx val="5"/>
              <c:layout>
                <c:manualLayout>
                  <c:x val="1.11234705228030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931-4A7E-8EF2-F3B04693A3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'Fig.3.1.1'!$B$37:$K$37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'Fig.3.1.1'!$B$39:$K$39</c:f>
              <c:numCache>
                <c:formatCode>#,##0</c:formatCode>
                <c:ptCount val="10"/>
                <c:pt idx="0">
                  <c:v>998</c:v>
                </c:pt>
                <c:pt idx="1">
                  <c:v>1043</c:v>
                </c:pt>
                <c:pt idx="2">
                  <c:v>1089</c:v>
                </c:pt>
                <c:pt idx="3">
                  <c:v>1127</c:v>
                </c:pt>
                <c:pt idx="4">
                  <c:v>1148</c:v>
                </c:pt>
                <c:pt idx="5">
                  <c:v>1057</c:v>
                </c:pt>
                <c:pt idx="6">
                  <c:v>970</c:v>
                </c:pt>
                <c:pt idx="7">
                  <c:v>415</c:v>
                </c:pt>
                <c:pt idx="8">
                  <c:v>453</c:v>
                </c:pt>
                <c:pt idx="9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931-4A7E-8EF2-F3B04693A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2700655"/>
        <c:axId val="1872701487"/>
      </c:barChart>
      <c:lineChart>
        <c:grouping val="standard"/>
        <c:varyColors val="0"/>
        <c:ser>
          <c:idx val="2"/>
          <c:order val="2"/>
          <c:tx>
            <c:strRef>
              <c:f>'Fig.3.1.1'!$A$40</c:f>
              <c:strCache>
                <c:ptCount val="1"/>
                <c:pt idx="0">
                  <c:v>Totale Ricercatori e Tecnologi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'Fig.3.1.1'!$B$37:$K$37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'Fig.3.1.1'!$B$40:$K$40</c:f>
              <c:numCache>
                <c:formatCode>#,##0</c:formatCode>
                <c:ptCount val="10"/>
                <c:pt idx="0">
                  <c:v>7513</c:v>
                </c:pt>
                <c:pt idx="1">
                  <c:v>7546</c:v>
                </c:pt>
                <c:pt idx="2">
                  <c:v>7586</c:v>
                </c:pt>
                <c:pt idx="3">
                  <c:v>7574</c:v>
                </c:pt>
                <c:pt idx="4">
                  <c:v>7697</c:v>
                </c:pt>
                <c:pt idx="5">
                  <c:v>7812</c:v>
                </c:pt>
                <c:pt idx="6">
                  <c:v>8982</c:v>
                </c:pt>
                <c:pt idx="7">
                  <c:v>8772</c:v>
                </c:pt>
                <c:pt idx="8">
                  <c:v>9062</c:v>
                </c:pt>
                <c:pt idx="9">
                  <c:v>8945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931-4A7E-8EF2-F3B04693A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2700655"/>
        <c:axId val="1872701487"/>
      </c:lineChart>
      <c:catAx>
        <c:axId val="1872700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2701487"/>
        <c:crosses val="autoZero"/>
        <c:auto val="1"/>
        <c:lblAlgn val="ctr"/>
        <c:lblOffset val="100"/>
        <c:noMultiLvlLbl val="0"/>
      </c:catAx>
      <c:valAx>
        <c:axId val="1872701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2700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'Fig.3.1.1'!$N$37</c:f>
              <c:strCache>
                <c:ptCount val="1"/>
                <c:pt idx="0">
                  <c:v>Ricercatori e Tecnologi T.I.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'Fig.3.1.1'!$M$38:$M$39</c:f>
              <c:numCache>
                <c:formatCode>General</c:formatCode>
                <c:ptCount val="2"/>
                <c:pt idx="0">
                  <c:v>2012</c:v>
                </c:pt>
                <c:pt idx="1">
                  <c:v>2021</c:v>
                </c:pt>
              </c:numCache>
            </c:numRef>
          </c:cat>
          <c:val>
            <c:numRef>
              <c:f>'Fig.3.1.1'!$N$38:$N$39</c:f>
              <c:numCache>
                <c:formatCode>0.0%</c:formatCode>
                <c:ptCount val="2"/>
                <c:pt idx="0">
                  <c:v>0.86716358312258757</c:v>
                </c:pt>
                <c:pt idx="1">
                  <c:v>0.96858580212409162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D-4513-B343-1BDF5A69DC59}"/>
            </c:ext>
          </c:extLst>
        </c:ser>
        <c:ser>
          <c:idx val="1"/>
          <c:order val="1"/>
          <c:tx>
            <c:strRef>
              <c:f>'Fig.3.1.1'!$O$37</c:f>
              <c:strCache>
                <c:ptCount val="1"/>
                <c:pt idx="0">
                  <c:v>Ricercatori e Tecnologi T.D.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'Fig.3.1.1'!$M$38:$M$39</c:f>
              <c:numCache>
                <c:formatCode>General</c:formatCode>
                <c:ptCount val="2"/>
                <c:pt idx="0">
                  <c:v>2012</c:v>
                </c:pt>
                <c:pt idx="1">
                  <c:v>2021</c:v>
                </c:pt>
              </c:numCache>
            </c:numRef>
          </c:cat>
          <c:val>
            <c:numRef>
              <c:f>'Fig.3.1.1'!$O$38:$O$39</c:f>
              <c:numCache>
                <c:formatCode>0.0%</c:formatCode>
                <c:ptCount val="2"/>
                <c:pt idx="0">
                  <c:v>0.13283641687741249</c:v>
                </c:pt>
                <c:pt idx="1">
                  <c:v>3.141419787590833E-2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D-4513-B343-1BDF5A69DC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5125936"/>
        <c:axId val="1595118864"/>
      </c:barChart>
      <c:catAx>
        <c:axId val="1595125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5118864"/>
        <c:crosses val="autoZero"/>
        <c:auto val="1"/>
        <c:lblAlgn val="ctr"/>
        <c:lblOffset val="100"/>
        <c:noMultiLvlLbl val="0"/>
      </c:catAx>
      <c:valAx>
        <c:axId val="159511886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512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'Fig.3.1.2'!$B$20</c:f>
              <c:strCache>
                <c:ptCount val="1"/>
                <c:pt idx="0">
                  <c:v>Assegnisti di ricerca EPR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'Fig.3.1.2'!$A$21:$A$33</c:f>
              <c:strCache>
                <c:ptCount val="13"/>
                <c:pt idx="0">
                  <c:v> CNR  </c:v>
                </c:pt>
                <c:pt idx="1">
                  <c:v> INFN  </c:v>
                </c:pt>
                <c:pt idx="2">
                  <c:v> INAF  </c:v>
                </c:pt>
                <c:pt idx="3">
                  <c:v> INGV  </c:v>
                </c:pt>
                <c:pt idx="4">
                  <c:v> SZN  </c:v>
                </c:pt>
                <c:pt idx="5">
                  <c:v> OGS  </c:v>
                </c:pt>
                <c:pt idx="6">
                  <c:v> AREA  </c:v>
                </c:pt>
                <c:pt idx="7">
                  <c:v> INRIM  </c:v>
                </c:pt>
                <c:pt idx="8">
                  <c:v> FERMI  </c:v>
                </c:pt>
                <c:pt idx="9">
                  <c:v> ASI  </c:v>
                </c:pt>
                <c:pt idx="10">
                  <c:v> IISG  </c:v>
                </c:pt>
                <c:pt idx="11">
                  <c:v> INDAM  </c:v>
                </c:pt>
                <c:pt idx="12">
                  <c:v> INVALSI  </c:v>
                </c:pt>
              </c:strCache>
            </c:strRef>
          </c:cat>
          <c:val>
            <c:numRef>
              <c:f>'Fig.3.1.2'!$B$21:$B$33</c:f>
              <c:numCache>
                <c:formatCode>_-* #,##0_-;\-* #,##0_-;_-* "-"??_-;_-@_-</c:formatCode>
                <c:ptCount val="13"/>
                <c:pt idx="0">
                  <c:v>1988</c:v>
                </c:pt>
                <c:pt idx="1">
                  <c:v>344</c:v>
                </c:pt>
                <c:pt idx="2">
                  <c:v>219</c:v>
                </c:pt>
                <c:pt idx="3">
                  <c:v>86</c:v>
                </c:pt>
                <c:pt idx="4">
                  <c:v>66</c:v>
                </c:pt>
                <c:pt idx="5">
                  <c:v>45</c:v>
                </c:pt>
                <c:pt idx="6">
                  <c:v>41</c:v>
                </c:pt>
                <c:pt idx="7">
                  <c:v>28</c:v>
                </c:pt>
                <c:pt idx="8">
                  <c:v>15</c:v>
                </c:pt>
                <c:pt idx="9">
                  <c:v>12</c:v>
                </c:pt>
                <c:pt idx="10">
                  <c:v>10</c:v>
                </c:pt>
                <c:pt idx="11">
                  <c:v>10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6-400C-9039-2E23275E2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5044751"/>
        <c:axId val="1315045583"/>
      </c:barChart>
      <c:catAx>
        <c:axId val="13150447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5045583"/>
        <c:crosses val="autoZero"/>
        <c:auto val="1"/>
        <c:lblAlgn val="ctr"/>
        <c:lblOffset val="100"/>
        <c:noMultiLvlLbl val="0"/>
      </c:catAx>
      <c:valAx>
        <c:axId val="1315045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50447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'Fig.3.1.3'!$A$47</c:f>
              <c:strCache>
                <c:ptCount val="1"/>
                <c:pt idx="0">
                  <c:v>Personale TA a tempo indeterminato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'Fig.3.1.3'!$B$43:$K$43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'Fig.3.1.3'!$B$47:$K$47</c:f>
              <c:numCache>
                <c:formatCode>#,##0</c:formatCode>
                <c:ptCount val="10"/>
                <c:pt idx="0">
                  <c:v>4810</c:v>
                </c:pt>
                <c:pt idx="1">
                  <c:v>4785</c:v>
                </c:pt>
                <c:pt idx="2">
                  <c:v>4801</c:v>
                </c:pt>
                <c:pt idx="3">
                  <c:v>4739</c:v>
                </c:pt>
                <c:pt idx="4">
                  <c:v>4743</c:v>
                </c:pt>
                <c:pt idx="5">
                  <c:v>4816</c:v>
                </c:pt>
                <c:pt idx="6">
                  <c:v>5447</c:v>
                </c:pt>
                <c:pt idx="7">
                  <c:v>5349</c:v>
                </c:pt>
                <c:pt idx="8">
                  <c:v>5223</c:v>
                </c:pt>
                <c:pt idx="9">
                  <c:v>5123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D-4AA8-98B7-C41C9A9F5648}"/>
            </c:ext>
          </c:extLst>
        </c:ser>
        <c:ser>
          <c:idx val="1"/>
          <c:order val="1"/>
          <c:tx>
            <c:strRef>
              <c:f>'Fig.3.1.3'!$A$48</c:f>
              <c:strCache>
                <c:ptCount val="1"/>
                <c:pt idx="0">
                  <c:v>Personale TA a tempo determinato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'Fig.3.1.3'!$B$43:$K$43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'Fig.3.1.3'!$B$48:$K$48</c:f>
              <c:numCache>
                <c:formatCode>#,##0</c:formatCode>
                <c:ptCount val="10"/>
                <c:pt idx="0">
                  <c:v>791</c:v>
                </c:pt>
                <c:pt idx="1">
                  <c:v>619</c:v>
                </c:pt>
                <c:pt idx="2">
                  <c:v>804</c:v>
                </c:pt>
                <c:pt idx="3">
                  <c:v>833</c:v>
                </c:pt>
                <c:pt idx="4">
                  <c:v>837</c:v>
                </c:pt>
                <c:pt idx="5">
                  <c:v>754</c:v>
                </c:pt>
                <c:pt idx="6">
                  <c:v>733</c:v>
                </c:pt>
                <c:pt idx="7">
                  <c:v>387</c:v>
                </c:pt>
                <c:pt idx="8">
                  <c:v>372</c:v>
                </c:pt>
                <c:pt idx="9">
                  <c:v>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D-4AA8-98B7-C41C9A9F5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4580847"/>
        <c:axId val="944581263"/>
      </c:barChart>
      <c:lineChart>
        <c:grouping val="standard"/>
        <c:varyColors val="0"/>
        <c:ser>
          <c:idx val="2"/>
          <c:order val="2"/>
          <c:tx>
            <c:strRef>
              <c:f>'Fig.3.1.3'!$A$49</c:f>
              <c:strCache>
                <c:ptCount val="1"/>
                <c:pt idx="0">
                  <c:v>Totale personale TA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'Fig.3.1.3'!$B$43:$K$43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'Fig.3.1.3'!$B$49:$K$49</c:f>
              <c:numCache>
                <c:formatCode>#,##0</c:formatCode>
                <c:ptCount val="10"/>
                <c:pt idx="0">
                  <c:v>5601</c:v>
                </c:pt>
                <c:pt idx="1">
                  <c:v>5404</c:v>
                </c:pt>
                <c:pt idx="2">
                  <c:v>5605</c:v>
                </c:pt>
                <c:pt idx="3">
                  <c:v>5572</c:v>
                </c:pt>
                <c:pt idx="4">
                  <c:v>5580</c:v>
                </c:pt>
                <c:pt idx="5">
                  <c:v>5570</c:v>
                </c:pt>
                <c:pt idx="6">
                  <c:v>6180</c:v>
                </c:pt>
                <c:pt idx="7">
                  <c:v>5736</c:v>
                </c:pt>
                <c:pt idx="8">
                  <c:v>5595</c:v>
                </c:pt>
                <c:pt idx="9">
                  <c:v>5557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BD-4AA8-98B7-C41C9A9F5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580847"/>
        <c:axId val="944581263"/>
      </c:lineChart>
      <c:catAx>
        <c:axId val="944580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4581263"/>
        <c:crosses val="autoZero"/>
        <c:auto val="1"/>
        <c:lblAlgn val="ctr"/>
        <c:lblOffset val="100"/>
        <c:noMultiLvlLbl val="0"/>
      </c:catAx>
      <c:valAx>
        <c:axId val="94458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44580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'Fig.3.1.3'!$N$43</c:f>
              <c:strCache>
                <c:ptCount val="1"/>
                <c:pt idx="0">
                  <c:v>Personale TA a tempo indeterminato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84-4065-A852-69B68BE0B5D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384-4065-A852-69B68BE0B5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'Fig.3.1.3'!$M$44:$M$45</c:f>
              <c:numCache>
                <c:formatCode>General</c:formatCode>
                <c:ptCount val="2"/>
                <c:pt idx="0">
                  <c:v>2012</c:v>
                </c:pt>
                <c:pt idx="1">
                  <c:v>2021</c:v>
                </c:pt>
              </c:numCache>
            </c:numRef>
          </c:cat>
          <c:val>
            <c:numRef>
              <c:f>'Fig.3.1.3'!$N$44:$N$45</c:f>
              <c:numCache>
                <c:formatCode>0.0%</c:formatCode>
                <c:ptCount val="2"/>
                <c:pt idx="0">
                  <c:v>0.85877521871094442</c:v>
                </c:pt>
                <c:pt idx="1">
                  <c:v>0.92190030592046068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84-4065-A852-69B68BE0B5D1}"/>
            </c:ext>
          </c:extLst>
        </c:ser>
        <c:ser>
          <c:idx val="1"/>
          <c:order val="1"/>
          <c:tx>
            <c:strRef>
              <c:f>'Fig.3.1.3'!$O$43</c:f>
              <c:strCache>
                <c:ptCount val="1"/>
                <c:pt idx="0">
                  <c:v>Personale TA a tempo determinato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'Fig.3.1.3'!$M$44:$M$45</c:f>
              <c:numCache>
                <c:formatCode>General</c:formatCode>
                <c:ptCount val="2"/>
                <c:pt idx="0">
                  <c:v>2012</c:v>
                </c:pt>
                <c:pt idx="1">
                  <c:v>2021</c:v>
                </c:pt>
              </c:numCache>
            </c:numRef>
          </c:cat>
          <c:val>
            <c:numRef>
              <c:f>'Fig.3.1.3'!$O$44:$O$45</c:f>
              <c:numCache>
                <c:formatCode>0.0%</c:formatCode>
                <c:ptCount val="2"/>
                <c:pt idx="0">
                  <c:v>0.14122478128905552</c:v>
                </c:pt>
                <c:pt idx="1">
                  <c:v>7.8099694079539317E-2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84-4065-A852-69B68BE0B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84079"/>
        <c:axId val="13684911"/>
      </c:barChart>
      <c:catAx>
        <c:axId val="136840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84911"/>
        <c:crosses val="autoZero"/>
        <c:auto val="1"/>
        <c:lblAlgn val="ctr"/>
        <c:lblOffset val="100"/>
        <c:noMultiLvlLbl val="0"/>
      </c:catAx>
      <c:valAx>
        <c:axId val="13684911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84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72390</xdr:rowOff>
    </xdr:from>
    <xdr:to>
      <xdr:col>5</xdr:col>
      <xdr:colOff>243840</xdr:colOff>
      <xdr:row>20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6A59A09-C99F-48EE-9403-8EBD443B2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20</xdr:row>
      <xdr:rowOff>26670</xdr:rowOff>
    </xdr:from>
    <xdr:to>
      <xdr:col>5</xdr:col>
      <xdr:colOff>236220</xdr:colOff>
      <xdr:row>31</xdr:row>
      <xdr:rowOff>129540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33759AA-9D40-4D1C-896B-356D7D2BC5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7</xdr:col>
      <xdr:colOff>274320</xdr:colOff>
      <xdr:row>15</xdr:row>
      <xdr:rowOff>171450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A73CFEA-EFFC-4219-8DFE-CEB7DE4BF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99731</xdr:rowOff>
    </xdr:from>
    <xdr:to>
      <xdr:col>5</xdr:col>
      <xdr:colOff>68580</xdr:colOff>
      <xdr:row>35</xdr:row>
      <xdr:rowOff>142875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62E07362-35CC-4271-99E6-0B06191F13DD}"/>
            </a:ext>
          </a:extLst>
        </xdr:cNvPr>
        <xdr:cNvGrpSpPr/>
      </xdr:nvGrpSpPr>
      <xdr:grpSpPr>
        <a:xfrm>
          <a:off x="0" y="290231"/>
          <a:ext cx="6732905" cy="6523319"/>
          <a:chOff x="0" y="282611"/>
          <a:chExt cx="6850380" cy="6261064"/>
        </a:xfrm>
      </xdr:grpSpPr>
      <xdr:graphicFrame macro="">
        <xdr:nvGraphicFramePr>
          <xdr:cNvPr id="3" name="Grafico 2">
            <a:extLst>
              <a:ext uri="{FF2B5EF4-FFF2-40B4-BE49-F238E27FC236}">
                <a16:creationId xmlns:a16="http://schemas.microsoft.com/office/drawing/2014/main" id="{E97507FB-EB8B-4D28-BCB1-6E453E33685F}"/>
              </a:ext>
            </a:extLst>
          </xdr:cNvPr>
          <xdr:cNvGraphicFramePr>
            <a:graphicFrameLocks/>
          </xdr:cNvGraphicFramePr>
        </xdr:nvGraphicFramePr>
        <xdr:xfrm>
          <a:off x="0" y="282611"/>
          <a:ext cx="6835140" cy="40684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ico 4">
            <a:extLst>
              <a:ext uri="{FF2B5EF4-FFF2-40B4-BE49-F238E27FC236}">
                <a16:creationId xmlns:a16="http://schemas.microsoft.com/office/drawing/2014/main" id="{2BB06E49-67E7-4625-908C-063CB6582663}"/>
              </a:ext>
            </a:extLst>
          </xdr:cNvPr>
          <xdr:cNvGraphicFramePr>
            <a:graphicFrameLocks/>
          </xdr:cNvGraphicFramePr>
        </xdr:nvGraphicFramePr>
        <xdr:xfrm>
          <a:off x="15240" y="4152900"/>
          <a:ext cx="6835140" cy="23907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3AB1D-CB3F-43BF-B87A-B12FAE277B13}">
  <dimension ref="A1:A20"/>
  <sheetViews>
    <sheetView tabSelected="1" workbookViewId="0"/>
  </sheetViews>
  <sheetFormatPr defaultRowHeight="15" x14ac:dyDescent="0.25"/>
  <cols>
    <col min="1" max="1" width="113.28515625" bestFit="1" customWidth="1"/>
  </cols>
  <sheetData>
    <row r="1" spans="1:1" x14ac:dyDescent="0.25">
      <c r="A1" s="50" t="s">
        <v>0</v>
      </c>
    </row>
    <row r="2" spans="1:1" x14ac:dyDescent="0.25">
      <c r="A2" s="50" t="s">
        <v>1</v>
      </c>
    </row>
    <row r="3" spans="1:1" x14ac:dyDescent="0.25">
      <c r="A3" s="50"/>
    </row>
    <row r="4" spans="1:1" x14ac:dyDescent="0.25">
      <c r="A4" s="50"/>
    </row>
    <row r="5" spans="1:1" x14ac:dyDescent="0.25">
      <c r="A5" s="50"/>
    </row>
    <row r="6" spans="1:1" x14ac:dyDescent="0.25">
      <c r="A6" s="50"/>
    </row>
    <row r="7" spans="1:1" x14ac:dyDescent="0.25">
      <c r="A7" s="50"/>
    </row>
    <row r="8" spans="1:1" x14ac:dyDescent="0.25">
      <c r="A8" s="101" t="s">
        <v>2</v>
      </c>
    </row>
    <row r="9" spans="1:1" x14ac:dyDescent="0.25">
      <c r="A9" s="101" t="s">
        <v>3</v>
      </c>
    </row>
    <row r="10" spans="1:1" x14ac:dyDescent="0.25">
      <c r="A10" s="101" t="s">
        <v>4</v>
      </c>
    </row>
    <row r="11" spans="1:1" x14ac:dyDescent="0.25">
      <c r="A11" s="101" t="s">
        <v>5</v>
      </c>
    </row>
    <row r="12" spans="1:1" x14ac:dyDescent="0.25">
      <c r="A12" s="101" t="s">
        <v>6</v>
      </c>
    </row>
    <row r="13" spans="1:1" x14ac:dyDescent="0.25">
      <c r="A13" s="101" t="s">
        <v>7</v>
      </c>
    </row>
    <row r="14" spans="1:1" x14ac:dyDescent="0.25">
      <c r="A14" s="101" t="s">
        <v>8</v>
      </c>
    </row>
    <row r="15" spans="1:1" x14ac:dyDescent="0.25">
      <c r="A15" s="101" t="s">
        <v>9</v>
      </c>
    </row>
    <row r="16" spans="1:1" x14ac:dyDescent="0.25">
      <c r="A16" s="101" t="s">
        <v>10</v>
      </c>
    </row>
    <row r="17" spans="1:1" x14ac:dyDescent="0.25">
      <c r="A17" s="101" t="s">
        <v>11</v>
      </c>
    </row>
    <row r="18" spans="1:1" x14ac:dyDescent="0.25">
      <c r="A18" s="101" t="s">
        <v>12</v>
      </c>
    </row>
    <row r="19" spans="1:1" x14ac:dyDescent="0.25">
      <c r="A19" s="101" t="s">
        <v>13</v>
      </c>
    </row>
    <row r="20" spans="1:1" x14ac:dyDescent="0.25">
      <c r="A20" s="101" t="s">
        <v>14</v>
      </c>
    </row>
  </sheetData>
  <hyperlinks>
    <hyperlink ref="A8" location="Tab.3.1.1!A1" display="Tabella 3.1.1 – Organico del personale degli EPR (anni 2012-2021)" xr:uid="{87B92070-E24D-40AE-B414-D997C41AE8FB}"/>
    <hyperlink ref="A9" location="Fig.3.1.1!A1" display="Figura 3.1.1 – EPR: ricercatori e tecnologi per tipo di contratto (anni 2012-2021)" xr:uid="{E85EB24B-7A20-4C01-BFDD-FC5033C3D082}"/>
    <hyperlink ref="A10" location="Tab.3.1.2!A1" display="Tabella 3.1.2 – EPR: numero di ricercatori e tecnologi per profilo (anni 2012-2021)" xr:uid="{FDE2F435-3E86-4FE6-8C9B-01D1173BF38D}"/>
    <hyperlink ref="A11" location="Tab.3.1.3!A1" display="Tabella 3.1.3 – Distribuzione per classe di età dei ricercatori e dei tecnologi a tempo indeterminato (anni 2012 e 2021)" xr:uid="{61559585-E6DD-4AE5-B238-0C010FD51C57}"/>
    <hyperlink ref="A12" location="Tab.3.1.4!A1" display="Tabella 3.1.4 – EPR: numero di ricercatori e tecnologi a tempo indeterminato e determinato (anno 2021)" xr:uid="{68DDFB5D-F11C-438B-9852-DEEBDC300062}"/>
    <hyperlink ref="A13" location="Tab.3.1.5!A1" display="Tabella 3.1.5 – EPR: numero di ricercatori e tecnologi per profilo (anno 2021)" xr:uid="{C0E50BD8-E219-4A55-B8A0-AE98AA1D2F6A}"/>
    <hyperlink ref="A14" location="Fig.3.1.2!A1" display="Figura 3.1.2 – EPR: numero di assegnisti di ricerca (anno 2021)" xr:uid="{F7D450E4-1701-4077-AE78-C183DE34999E}"/>
    <hyperlink ref="A15" location="Fig.3.1.3!A1" display="Figura 3.1.3 – EPR: personale tecnico-amministrativo per tipo di contratto (anni 2012-2021)" xr:uid="{F2ED7230-102A-4887-8EB8-5ED12AD93DD6}"/>
    <hyperlink ref="A16" location="Tab.3.1.6!A1" display="Tabella 3.1.6 – EPR: valori assoluti delle qualifiche del personale tecnico-amministrativo (anni 2012-2021)" xr:uid="{AE2347B5-CA0D-44C3-A9C0-645CFCF08A46}"/>
    <hyperlink ref="A17" location="Tab.3.1.7!A1" display="Tabella 3.1.7 – EPR: composizione delle qualifiche del personale tecnico-amministrativo (anni 2012-2021, valori percentuali)" xr:uid="{5C214935-469A-4F94-A1A0-FD496344C9AF}"/>
    <hyperlink ref="A18" location="Tab.3.1.8!A1" display="Tabella 3.1.8 – Numerosità del personale TA a tempo indeterminato e determinato per singolo EPR (anno 2021)" xr:uid="{9E085193-1F68-4A25-AFE5-3F3D5FF1291B}"/>
    <hyperlink ref="A19" location="Tab.3.1.9!A1" display="Tabella 3.1.9 – Personale TA a tempo indeterminato per ente e qualifica (anno 2021, valori assoluti)" xr:uid="{C62C23E1-2CB9-45EA-A9B6-FF48D534853F}"/>
    <hyperlink ref="A20" location="Tab.3.1.10!A1" display="Tabella 3.1.10– Personale TA a tempo indeterminato per ente e qualifica (anno 2021, valori percentuali)" xr:uid="{F82BD314-72D1-443A-AE7D-B8FD4DFBA90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764F4-C41F-4012-9598-1DC23EABF290}">
  <dimension ref="A1:K15"/>
  <sheetViews>
    <sheetView zoomScaleNormal="100" workbookViewId="0"/>
  </sheetViews>
  <sheetFormatPr defaultRowHeight="15" x14ac:dyDescent="0.25"/>
  <cols>
    <col min="1" max="1" width="17.5703125" customWidth="1"/>
    <col min="2" max="13" width="7.140625" customWidth="1"/>
  </cols>
  <sheetData>
    <row r="1" spans="1:11" x14ac:dyDescent="0.25">
      <c r="A1" s="48"/>
    </row>
    <row r="2" spans="1:11" x14ac:dyDescent="0.25">
      <c r="A2" s="126" t="s">
        <v>107</v>
      </c>
      <c r="B2" s="66">
        <v>2012</v>
      </c>
      <c r="C2" s="66">
        <v>2013</v>
      </c>
      <c r="D2" s="66">
        <v>2014</v>
      </c>
      <c r="E2" s="66">
        <v>2015</v>
      </c>
      <c r="F2" s="66">
        <v>2016</v>
      </c>
      <c r="G2" s="66">
        <v>2017</v>
      </c>
      <c r="H2" s="66">
        <v>2018</v>
      </c>
      <c r="I2" s="66">
        <v>2019</v>
      </c>
      <c r="J2" s="66">
        <v>2020</v>
      </c>
      <c r="K2" s="66">
        <v>2021</v>
      </c>
    </row>
    <row r="3" spans="1:11" x14ac:dyDescent="0.25">
      <c r="A3" s="73" t="s">
        <v>108</v>
      </c>
      <c r="B3" s="97">
        <v>23</v>
      </c>
      <c r="C3" s="97">
        <v>19</v>
      </c>
      <c r="D3" s="98">
        <v>21</v>
      </c>
      <c r="E3" s="97">
        <v>22</v>
      </c>
      <c r="F3" s="97">
        <v>25</v>
      </c>
      <c r="G3" s="97">
        <v>23</v>
      </c>
      <c r="H3" s="97">
        <v>22</v>
      </c>
      <c r="I3" s="97">
        <v>19</v>
      </c>
      <c r="J3" s="97">
        <v>23</v>
      </c>
      <c r="K3" s="97">
        <v>20</v>
      </c>
    </row>
    <row r="4" spans="1:11" x14ac:dyDescent="0.25">
      <c r="A4" s="73" t="s">
        <v>109</v>
      </c>
      <c r="B4" s="97">
        <v>6</v>
      </c>
      <c r="C4" s="97">
        <v>6</v>
      </c>
      <c r="D4" s="99">
        <v>6</v>
      </c>
      <c r="E4" s="97">
        <v>6</v>
      </c>
      <c r="F4" s="97">
        <v>5</v>
      </c>
      <c r="G4" s="97">
        <v>5</v>
      </c>
      <c r="H4" s="97">
        <v>3</v>
      </c>
      <c r="I4" s="97">
        <v>3</v>
      </c>
      <c r="J4" s="97">
        <v>2</v>
      </c>
      <c r="K4" s="97">
        <v>1</v>
      </c>
    </row>
    <row r="5" spans="1:11" x14ac:dyDescent="0.25">
      <c r="A5" s="73" t="s">
        <v>110</v>
      </c>
      <c r="B5" s="97">
        <v>296</v>
      </c>
      <c r="C5" s="97">
        <v>294</v>
      </c>
      <c r="D5" s="99">
        <v>295</v>
      </c>
      <c r="E5" s="97">
        <v>280</v>
      </c>
      <c r="F5" s="97">
        <v>272</v>
      </c>
      <c r="G5" s="97">
        <v>261</v>
      </c>
      <c r="H5" s="97">
        <v>298</v>
      </c>
      <c r="I5" s="97">
        <v>305</v>
      </c>
      <c r="J5" s="97">
        <v>307</v>
      </c>
      <c r="K5" s="97">
        <v>349</v>
      </c>
    </row>
    <row r="6" spans="1:11" x14ac:dyDescent="0.25">
      <c r="A6" s="73" t="s">
        <v>111</v>
      </c>
      <c r="B6" s="97">
        <v>3585</v>
      </c>
      <c r="C6" s="97">
        <v>3580</v>
      </c>
      <c r="D6" s="99">
        <v>3637</v>
      </c>
      <c r="E6" s="97">
        <v>3622</v>
      </c>
      <c r="F6" s="97">
        <v>3637</v>
      </c>
      <c r="G6" s="97">
        <v>3696</v>
      </c>
      <c r="H6" s="97">
        <v>4231</v>
      </c>
      <c r="I6" s="97">
        <v>4175</v>
      </c>
      <c r="J6" s="97">
        <v>4089</v>
      </c>
      <c r="K6" s="97">
        <v>4091</v>
      </c>
    </row>
    <row r="7" spans="1:11" x14ac:dyDescent="0.25">
      <c r="A7" s="73" t="s">
        <v>112</v>
      </c>
      <c r="B7" s="97">
        <v>893</v>
      </c>
      <c r="C7" s="97">
        <v>879</v>
      </c>
      <c r="D7" s="99">
        <v>842</v>
      </c>
      <c r="E7" s="97">
        <v>809</v>
      </c>
      <c r="F7" s="97">
        <v>804</v>
      </c>
      <c r="G7" s="97">
        <v>831</v>
      </c>
      <c r="H7" s="97">
        <v>893</v>
      </c>
      <c r="I7" s="97">
        <v>847</v>
      </c>
      <c r="J7" s="97">
        <v>802</v>
      </c>
      <c r="K7" s="97">
        <v>662</v>
      </c>
    </row>
    <row r="8" spans="1:11" x14ac:dyDescent="0.25">
      <c r="A8" s="73" t="s">
        <v>113</v>
      </c>
      <c r="B8" s="97">
        <v>7</v>
      </c>
      <c r="C8" s="97">
        <v>7</v>
      </c>
      <c r="D8" s="97"/>
      <c r="E8" s="97"/>
      <c r="F8" s="97"/>
      <c r="G8" s="97"/>
      <c r="H8" s="97"/>
      <c r="I8" s="97"/>
      <c r="J8" s="97"/>
      <c r="K8" s="97"/>
    </row>
    <row r="9" spans="1:11" x14ac:dyDescent="0.25">
      <c r="A9" s="96" t="s">
        <v>114</v>
      </c>
      <c r="B9" s="100">
        <v>4810</v>
      </c>
      <c r="C9" s="100">
        <v>4785</v>
      </c>
      <c r="D9" s="100">
        <v>4801</v>
      </c>
      <c r="E9" s="100">
        <v>4739</v>
      </c>
      <c r="F9" s="100">
        <v>4743</v>
      </c>
      <c r="G9" s="100">
        <v>4816</v>
      </c>
      <c r="H9" s="100">
        <v>5447</v>
      </c>
      <c r="I9" s="100">
        <v>5349</v>
      </c>
      <c r="J9" s="100">
        <v>5223</v>
      </c>
      <c r="K9" s="100">
        <v>5123</v>
      </c>
    </row>
    <row r="10" spans="1:11" x14ac:dyDescent="0.25">
      <c r="A10" s="96" t="s">
        <v>115</v>
      </c>
      <c r="B10" s="100">
        <v>791</v>
      </c>
      <c r="C10" s="100">
        <v>619</v>
      </c>
      <c r="D10" s="100">
        <v>804</v>
      </c>
      <c r="E10" s="100">
        <v>833</v>
      </c>
      <c r="F10" s="100">
        <v>837</v>
      </c>
      <c r="G10" s="100">
        <v>754</v>
      </c>
      <c r="H10" s="100">
        <v>733</v>
      </c>
      <c r="I10" s="100">
        <v>387</v>
      </c>
      <c r="J10" s="100">
        <v>372</v>
      </c>
      <c r="K10" s="100">
        <v>434</v>
      </c>
    </row>
    <row r="11" spans="1:11" x14ac:dyDescent="0.25">
      <c r="A11" s="96" t="s">
        <v>116</v>
      </c>
      <c r="B11" s="100">
        <v>5601</v>
      </c>
      <c r="C11" s="100">
        <v>5404</v>
      </c>
      <c r="D11" s="100">
        <v>5605</v>
      </c>
      <c r="E11" s="100">
        <v>5572</v>
      </c>
      <c r="F11" s="100">
        <v>5580</v>
      </c>
      <c r="G11" s="100">
        <v>5570</v>
      </c>
      <c r="H11" s="100">
        <v>6180</v>
      </c>
      <c r="I11" s="100">
        <v>5736</v>
      </c>
      <c r="J11" s="100">
        <v>5595</v>
      </c>
      <c r="K11" s="100">
        <v>5557</v>
      </c>
    </row>
    <row r="13" spans="1:11" x14ac:dyDescent="0.25">
      <c r="A13" s="72" t="s">
        <v>19</v>
      </c>
    </row>
    <row r="15" spans="1:11" x14ac:dyDescent="0.25">
      <c r="A15" s="101" t="s">
        <v>119</v>
      </c>
    </row>
  </sheetData>
  <hyperlinks>
    <hyperlink ref="A15" location="Indice!A1" display="Indice" xr:uid="{A33AA231-104A-45F8-82E0-A3152E4E7CC9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EA30B-7889-43EC-B4F0-098500531224}">
  <dimension ref="A2:K13"/>
  <sheetViews>
    <sheetView zoomScaleNormal="100" workbookViewId="0"/>
  </sheetViews>
  <sheetFormatPr defaultRowHeight="15" x14ac:dyDescent="0.25"/>
  <cols>
    <col min="1" max="1" width="24" customWidth="1"/>
  </cols>
  <sheetData>
    <row r="2" spans="1:11" x14ac:dyDescent="0.25">
      <c r="A2" s="94" t="s">
        <v>107</v>
      </c>
      <c r="B2" s="95">
        <v>2012</v>
      </c>
      <c r="C2" s="95">
        <v>2013</v>
      </c>
      <c r="D2" s="95">
        <v>2014</v>
      </c>
      <c r="E2" s="95">
        <v>2015</v>
      </c>
      <c r="F2" s="95">
        <v>2016</v>
      </c>
      <c r="G2" s="95">
        <v>2017</v>
      </c>
      <c r="H2" s="95">
        <v>2018</v>
      </c>
      <c r="I2" s="95">
        <v>2019</v>
      </c>
      <c r="J2" s="95">
        <v>2020</v>
      </c>
      <c r="K2" s="95">
        <v>2021</v>
      </c>
    </row>
    <row r="3" spans="1:11" x14ac:dyDescent="0.25">
      <c r="A3" s="73" t="s">
        <v>108</v>
      </c>
      <c r="B3" s="17">
        <v>4.781704781704782E-3</v>
      </c>
      <c r="C3" s="17">
        <v>3.9707419017763843E-3</v>
      </c>
      <c r="D3" s="17">
        <v>4.3740887315142675E-3</v>
      </c>
      <c r="E3" s="17">
        <v>4.6423296054019835E-3</v>
      </c>
      <c r="F3" s="17">
        <v>5.2709255745308874E-3</v>
      </c>
      <c r="G3" s="17">
        <v>4.7757475083056479E-3</v>
      </c>
      <c r="H3" s="17">
        <v>4.0389205067009361E-3</v>
      </c>
      <c r="I3" s="17">
        <v>3.5520658066928398E-3</v>
      </c>
      <c r="J3" s="17">
        <v>4.4035994639096306E-3</v>
      </c>
      <c r="K3" s="17">
        <v>3.9039625219597892E-3</v>
      </c>
    </row>
    <row r="4" spans="1:11" x14ac:dyDescent="0.25">
      <c r="A4" s="73" t="s">
        <v>109</v>
      </c>
      <c r="B4" s="17">
        <v>1.2474012474012475E-3</v>
      </c>
      <c r="C4" s="17">
        <v>1.2539184952978057E-3</v>
      </c>
      <c r="D4" s="17">
        <v>1.2497396375755051E-3</v>
      </c>
      <c r="E4" s="17">
        <v>1.2660898923823592E-3</v>
      </c>
      <c r="F4" s="17">
        <v>1.0541851149061775E-3</v>
      </c>
      <c r="G4" s="17">
        <v>1.0382059800664453E-3</v>
      </c>
      <c r="H4" s="17">
        <v>5.507618872774004E-4</v>
      </c>
      <c r="I4" s="17">
        <v>5.6085249579360629E-4</v>
      </c>
      <c r="J4" s="17">
        <v>3.8292169251388092E-4</v>
      </c>
      <c r="K4" s="17">
        <v>1.9519812609798947E-4</v>
      </c>
    </row>
    <row r="5" spans="1:11" x14ac:dyDescent="0.25">
      <c r="A5" s="73" t="s">
        <v>110</v>
      </c>
      <c r="B5" s="17">
        <v>6.1538461538461542E-2</v>
      </c>
      <c r="C5" s="17">
        <v>6.1442006269592474E-2</v>
      </c>
      <c r="D5" s="17">
        <v>6.1445532180795667E-2</v>
      </c>
      <c r="E5" s="17">
        <v>5.9084194977843424E-2</v>
      </c>
      <c r="F5" s="17">
        <v>5.7347670250896057E-2</v>
      </c>
      <c r="G5" s="17">
        <v>5.419435215946844E-2</v>
      </c>
      <c r="H5" s="17">
        <v>5.470901413622177E-2</v>
      </c>
      <c r="I5" s="17">
        <v>5.7020003739016639E-2</v>
      </c>
      <c r="J5" s="17">
        <v>5.8778479800880717E-2</v>
      </c>
      <c r="K5" s="17">
        <v>6.8124146008198327E-2</v>
      </c>
    </row>
    <row r="6" spans="1:11" x14ac:dyDescent="0.25">
      <c r="A6" s="73" t="s">
        <v>111</v>
      </c>
      <c r="B6" s="17">
        <v>0.74532224532224534</v>
      </c>
      <c r="C6" s="17">
        <v>0.74817136886102409</v>
      </c>
      <c r="D6" s="17">
        <v>0.75755051031035203</v>
      </c>
      <c r="E6" s="17">
        <v>0.76429626503481751</v>
      </c>
      <c r="F6" s="17">
        <v>0.76681425258275349</v>
      </c>
      <c r="G6" s="17">
        <v>0.76744186046511631</v>
      </c>
      <c r="H6" s="17">
        <v>0.77675784835689365</v>
      </c>
      <c r="I6" s="17">
        <v>0.78051972331276875</v>
      </c>
      <c r="J6" s="17">
        <v>0.78288340034462955</v>
      </c>
      <c r="K6" s="17">
        <v>0.79855553386687483</v>
      </c>
    </row>
    <row r="7" spans="1:11" x14ac:dyDescent="0.25">
      <c r="A7" s="73" t="s">
        <v>112</v>
      </c>
      <c r="B7" s="17">
        <v>0.18565488565488567</v>
      </c>
      <c r="C7" s="17">
        <v>0.18369905956112853</v>
      </c>
      <c r="D7" s="17">
        <v>0.17538012913976256</v>
      </c>
      <c r="E7" s="17">
        <v>0.17071112048955475</v>
      </c>
      <c r="F7" s="17">
        <v>0.16951296647691336</v>
      </c>
      <c r="G7" s="17">
        <v>0.1725498338870432</v>
      </c>
      <c r="H7" s="17">
        <v>0.1639434551129062</v>
      </c>
      <c r="I7" s="17">
        <v>0.15834735464572816</v>
      </c>
      <c r="J7" s="17">
        <v>0.15355159869806626</v>
      </c>
      <c r="K7" s="17">
        <v>0.12922115947686902</v>
      </c>
    </row>
    <row r="8" spans="1:11" x14ac:dyDescent="0.25">
      <c r="A8" s="73" t="s">
        <v>113</v>
      </c>
      <c r="B8" s="17">
        <v>1.4553014553014554E-3</v>
      </c>
      <c r="C8" s="17">
        <v>1.4629049111807733E-3</v>
      </c>
      <c r="D8" s="17" t="s">
        <v>78</v>
      </c>
      <c r="E8" s="17" t="s">
        <v>78</v>
      </c>
      <c r="F8" s="17" t="s">
        <v>78</v>
      </c>
      <c r="G8" s="17" t="s">
        <v>78</v>
      </c>
      <c r="H8" s="17" t="s">
        <v>78</v>
      </c>
      <c r="I8" s="17" t="s">
        <v>78</v>
      </c>
      <c r="J8" s="17" t="s">
        <v>78</v>
      </c>
      <c r="K8" s="17" t="s">
        <v>78</v>
      </c>
    </row>
    <row r="9" spans="1:11" x14ac:dyDescent="0.25">
      <c r="A9" s="96" t="s">
        <v>117</v>
      </c>
      <c r="B9" s="33">
        <v>1</v>
      </c>
      <c r="C9" s="33">
        <v>1</v>
      </c>
      <c r="D9" s="33">
        <v>1</v>
      </c>
      <c r="E9" s="33">
        <v>1</v>
      </c>
      <c r="F9" s="33">
        <v>1</v>
      </c>
      <c r="G9" s="33">
        <v>1</v>
      </c>
      <c r="H9" s="33">
        <v>1</v>
      </c>
      <c r="I9" s="33">
        <v>1</v>
      </c>
      <c r="J9" s="33">
        <v>1</v>
      </c>
      <c r="K9" s="33">
        <v>1</v>
      </c>
    </row>
    <row r="11" spans="1:11" x14ac:dyDescent="0.25">
      <c r="A11" s="72" t="s">
        <v>19</v>
      </c>
    </row>
    <row r="13" spans="1:11" x14ac:dyDescent="0.25">
      <c r="A13" s="101" t="s">
        <v>119</v>
      </c>
    </row>
  </sheetData>
  <hyperlinks>
    <hyperlink ref="A13" location="Indice!A1" display="Indice" xr:uid="{2281AD8D-4E92-423F-805B-D1178F9C2571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A9B84-0AF5-4B97-B56B-B3994A0B9808}">
  <dimension ref="A1:H22"/>
  <sheetViews>
    <sheetView zoomScaleNormal="100" workbookViewId="0"/>
  </sheetViews>
  <sheetFormatPr defaultColWidth="9.140625" defaultRowHeight="12" x14ac:dyDescent="0.25"/>
  <cols>
    <col min="1" max="1" width="9.140625" style="13"/>
    <col min="2" max="2" width="10.5703125" style="13" bestFit="1" customWidth="1"/>
    <col min="3" max="3" width="10.5703125" style="13" customWidth="1"/>
    <col min="4" max="7" width="9.140625" style="13"/>
    <col min="8" max="8" width="12.85546875" style="13" customWidth="1"/>
    <col min="9" max="16384" width="9.140625" style="13"/>
  </cols>
  <sheetData>
    <row r="1" spans="1:8" ht="12.75" x14ac:dyDescent="0.25">
      <c r="A1" s="48"/>
    </row>
    <row r="2" spans="1:8" x14ac:dyDescent="0.25">
      <c r="A2" s="127" t="s">
        <v>62</v>
      </c>
      <c r="B2" s="127" t="s">
        <v>17</v>
      </c>
      <c r="C2" s="127"/>
      <c r="D2" s="127"/>
      <c r="E2" s="127"/>
      <c r="F2" s="127"/>
      <c r="G2" s="127"/>
      <c r="H2" s="127"/>
    </row>
    <row r="3" spans="1:8" ht="25.5" customHeight="1" x14ac:dyDescent="0.25">
      <c r="A3" s="127"/>
      <c r="B3" s="9" t="s">
        <v>63</v>
      </c>
      <c r="C3" s="9" t="s">
        <v>64</v>
      </c>
      <c r="D3" s="9" t="s">
        <v>65</v>
      </c>
      <c r="E3" s="9" t="s">
        <v>66</v>
      </c>
      <c r="F3" s="9" t="s">
        <v>18</v>
      </c>
      <c r="G3" s="9" t="s">
        <v>67</v>
      </c>
      <c r="H3" s="125" t="s">
        <v>118</v>
      </c>
    </row>
    <row r="4" spans="1:8" ht="13.9" customHeight="1" x14ac:dyDescent="0.25">
      <c r="A4" s="36" t="s">
        <v>68</v>
      </c>
      <c r="B4" s="39">
        <v>2822</v>
      </c>
      <c r="C4" s="44">
        <v>0.99366197183098592</v>
      </c>
      <c r="D4" s="40">
        <v>18</v>
      </c>
      <c r="E4" s="44">
        <v>6.3380281690140847E-3</v>
      </c>
      <c r="F4" s="37">
        <v>2840</v>
      </c>
      <c r="G4" s="38">
        <v>0.51106712254813746</v>
      </c>
      <c r="H4" s="57">
        <v>2</v>
      </c>
    </row>
    <row r="5" spans="1:8" x14ac:dyDescent="0.25">
      <c r="A5" s="7" t="s">
        <v>69</v>
      </c>
      <c r="B5" s="41">
        <v>946</v>
      </c>
      <c r="C5" s="44">
        <v>0.91312741312741308</v>
      </c>
      <c r="D5" s="42">
        <v>90</v>
      </c>
      <c r="E5" s="44">
        <v>8.6872586872586879E-2</v>
      </c>
      <c r="F5" s="8">
        <v>1036</v>
      </c>
      <c r="G5" s="17">
        <v>0.18643152780277128</v>
      </c>
      <c r="H5" s="57">
        <v>1.1000000000000001</v>
      </c>
    </row>
    <row r="6" spans="1:8" x14ac:dyDescent="0.25">
      <c r="A6" s="7" t="s">
        <v>70</v>
      </c>
      <c r="B6" s="41">
        <v>360</v>
      </c>
      <c r="C6" s="44">
        <v>0.92307692307692313</v>
      </c>
      <c r="D6" s="42">
        <v>30</v>
      </c>
      <c r="E6" s="44">
        <v>7.6923076923076927E-2</v>
      </c>
      <c r="F6" s="8">
        <v>390</v>
      </c>
      <c r="G6" s="17">
        <v>7.018175274428648E-2</v>
      </c>
      <c r="H6" s="57">
        <v>2.2000000000000002</v>
      </c>
    </row>
    <row r="7" spans="1:8" x14ac:dyDescent="0.25">
      <c r="A7" s="7" t="s">
        <v>71</v>
      </c>
      <c r="B7" s="41">
        <v>296</v>
      </c>
      <c r="C7" s="44">
        <v>0.88888888888888884</v>
      </c>
      <c r="D7" s="42">
        <v>37</v>
      </c>
      <c r="E7" s="44">
        <v>0.1111111111111111</v>
      </c>
      <c r="F7" s="8">
        <v>333</v>
      </c>
      <c r="G7" s="17">
        <v>5.9924419650890771E-2</v>
      </c>
      <c r="H7" s="57">
        <v>1.8</v>
      </c>
    </row>
    <row r="8" spans="1:8" x14ac:dyDescent="0.25">
      <c r="A8" s="7" t="s">
        <v>72</v>
      </c>
      <c r="B8" s="41">
        <v>108</v>
      </c>
      <c r="C8" s="44">
        <v>0.93103448275862066</v>
      </c>
      <c r="D8" s="42">
        <v>8</v>
      </c>
      <c r="E8" s="44">
        <v>6.8965517241379309E-2</v>
      </c>
      <c r="F8" s="8">
        <v>116</v>
      </c>
      <c r="G8" s="17">
        <v>2.087457261112111E-2</v>
      </c>
      <c r="H8" s="57">
        <v>1.7</v>
      </c>
    </row>
    <row r="9" spans="1:8" x14ac:dyDescent="0.25">
      <c r="A9" s="7" t="s">
        <v>73</v>
      </c>
      <c r="B9" s="41">
        <v>67</v>
      </c>
      <c r="C9" s="44">
        <v>0.63207547169811318</v>
      </c>
      <c r="D9" s="42">
        <v>39</v>
      </c>
      <c r="E9" s="44">
        <v>0.36792452830188677</v>
      </c>
      <c r="F9" s="8">
        <v>106</v>
      </c>
      <c r="G9" s="17">
        <v>1.9075040489472738E-2</v>
      </c>
      <c r="H9" s="57">
        <v>1.4</v>
      </c>
    </row>
    <row r="10" spans="1:8" x14ac:dyDescent="0.25">
      <c r="A10" s="7" t="s">
        <v>74</v>
      </c>
      <c r="B10" s="41">
        <v>114</v>
      </c>
      <c r="C10" s="44">
        <v>0.95</v>
      </c>
      <c r="D10" s="42">
        <v>6</v>
      </c>
      <c r="E10" s="44">
        <v>0.05</v>
      </c>
      <c r="F10" s="8">
        <v>120</v>
      </c>
      <c r="G10" s="17">
        <v>2.1594385459780457E-2</v>
      </c>
      <c r="H10" s="57">
        <v>1.1000000000000001</v>
      </c>
    </row>
    <row r="11" spans="1:8" x14ac:dyDescent="0.25">
      <c r="A11" s="7" t="s">
        <v>75</v>
      </c>
      <c r="B11" s="41">
        <v>83</v>
      </c>
      <c r="C11" s="44">
        <v>0.91208791208791207</v>
      </c>
      <c r="D11" s="42">
        <v>8</v>
      </c>
      <c r="E11" s="44">
        <v>8.7912087912087919E-2</v>
      </c>
      <c r="F11" s="8">
        <v>91</v>
      </c>
      <c r="G11" s="17">
        <v>1.6375742307000181E-2</v>
      </c>
      <c r="H11" s="57">
        <v>1.4</v>
      </c>
    </row>
    <row r="12" spans="1:8" x14ac:dyDescent="0.25">
      <c r="A12" s="7" t="s">
        <v>76</v>
      </c>
      <c r="B12" s="41">
        <v>175</v>
      </c>
      <c r="C12" s="44">
        <v>0.53846153846153844</v>
      </c>
      <c r="D12" s="42">
        <v>150</v>
      </c>
      <c r="E12" s="44">
        <v>0.46153846153846156</v>
      </c>
      <c r="F12" s="8">
        <v>325</v>
      </c>
      <c r="G12" s="17">
        <v>5.8484793953572069E-2</v>
      </c>
      <c r="H12" s="57">
        <v>0.2</v>
      </c>
    </row>
    <row r="13" spans="1:8" x14ac:dyDescent="0.25">
      <c r="A13" s="7" t="s">
        <v>77</v>
      </c>
      <c r="B13" s="41">
        <v>69</v>
      </c>
      <c r="C13" s="44">
        <v>0.88461538461538458</v>
      </c>
      <c r="D13" s="42">
        <v>9</v>
      </c>
      <c r="E13" s="44">
        <v>0.11538461538461539</v>
      </c>
      <c r="F13" s="8">
        <v>78</v>
      </c>
      <c r="G13" s="17">
        <v>1.4036350548857298E-2</v>
      </c>
      <c r="H13" s="57">
        <v>0.8</v>
      </c>
    </row>
    <row r="14" spans="1:8" x14ac:dyDescent="0.25">
      <c r="A14" s="7" t="s">
        <v>79</v>
      </c>
      <c r="B14" s="41">
        <v>65</v>
      </c>
      <c r="C14" s="44">
        <v>0.6310679611650486</v>
      </c>
      <c r="D14" s="42">
        <v>38</v>
      </c>
      <c r="E14" s="44">
        <v>0.36893203883495146</v>
      </c>
      <c r="F14" s="8">
        <v>103</v>
      </c>
      <c r="G14" s="17">
        <v>1.8535180852978225E-2</v>
      </c>
      <c r="H14" s="57">
        <v>0.3</v>
      </c>
    </row>
    <row r="15" spans="1:8" x14ac:dyDescent="0.25">
      <c r="A15" s="7" t="s">
        <v>80</v>
      </c>
      <c r="B15" s="41">
        <v>5</v>
      </c>
      <c r="C15" s="44">
        <v>0.83333333333333337</v>
      </c>
      <c r="D15" s="42">
        <v>1</v>
      </c>
      <c r="E15" s="44">
        <v>0.16666666666666666</v>
      </c>
      <c r="F15" s="8">
        <v>6</v>
      </c>
      <c r="G15" s="17">
        <v>1.0797192729890229E-3</v>
      </c>
      <c r="H15" s="57">
        <v>2.2999999999999998</v>
      </c>
    </row>
    <row r="16" spans="1:8" x14ac:dyDescent="0.25">
      <c r="A16" s="7" t="s">
        <v>81</v>
      </c>
      <c r="B16" s="41">
        <v>4</v>
      </c>
      <c r="C16" s="44">
        <v>1</v>
      </c>
      <c r="D16" s="41"/>
      <c r="E16" s="44">
        <v>0</v>
      </c>
      <c r="F16" s="8">
        <v>4</v>
      </c>
      <c r="G16" s="17">
        <v>7.1981284865934854E-4</v>
      </c>
      <c r="H16" s="57">
        <v>2.2999999999999998</v>
      </c>
    </row>
    <row r="17" spans="1:8" x14ac:dyDescent="0.25">
      <c r="A17" s="7" t="s">
        <v>82</v>
      </c>
      <c r="B17" s="41">
        <v>9</v>
      </c>
      <c r="C17" s="44">
        <v>1</v>
      </c>
      <c r="D17" s="42"/>
      <c r="E17" s="44">
        <v>0</v>
      </c>
      <c r="F17" s="8">
        <v>9</v>
      </c>
      <c r="G17" s="17">
        <v>1.6195789094835343E-3</v>
      </c>
      <c r="H17" s="57">
        <v>0.2</v>
      </c>
    </row>
    <row r="18" spans="1:8" x14ac:dyDescent="0.25">
      <c r="A18" s="10" t="s">
        <v>18</v>
      </c>
      <c r="B18" s="15">
        <v>5123</v>
      </c>
      <c r="C18" s="45">
        <v>0.92190030592046068</v>
      </c>
      <c r="D18" s="16">
        <v>434</v>
      </c>
      <c r="E18" s="45">
        <v>7.8099694079539317E-2</v>
      </c>
      <c r="F18" s="16">
        <v>5557</v>
      </c>
      <c r="G18" s="33">
        <v>1</v>
      </c>
      <c r="H18" s="56">
        <v>1.6</v>
      </c>
    </row>
    <row r="20" spans="1:8" x14ac:dyDescent="0.2">
      <c r="A20" s="72" t="s">
        <v>19</v>
      </c>
    </row>
    <row r="22" spans="1:8" ht="15" x14ac:dyDescent="0.25">
      <c r="A22" s="101" t="s">
        <v>119</v>
      </c>
    </row>
  </sheetData>
  <mergeCells count="2">
    <mergeCell ref="A2:A3"/>
    <mergeCell ref="B2:H2"/>
  </mergeCells>
  <hyperlinks>
    <hyperlink ref="A22" location="Indice!A1" display="Indice" xr:uid="{698FB0AB-C282-4436-A980-3BF9A3C4C69A}"/>
  </hyperlink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EB091-9CE8-422C-8C16-A25416B9650C}">
  <dimension ref="A1:H21"/>
  <sheetViews>
    <sheetView zoomScaleNormal="100" workbookViewId="0"/>
  </sheetViews>
  <sheetFormatPr defaultRowHeight="15" x14ac:dyDescent="0.25"/>
  <cols>
    <col min="4" max="4" width="10.140625" bestFit="1" customWidth="1"/>
    <col min="5" max="5" width="11.7109375" bestFit="1" customWidth="1"/>
    <col min="6" max="6" width="9.28515625" bestFit="1" customWidth="1"/>
    <col min="7" max="7" width="8" customWidth="1"/>
  </cols>
  <sheetData>
    <row r="1" spans="1:8" x14ac:dyDescent="0.25">
      <c r="A1" s="48"/>
    </row>
    <row r="2" spans="1:8" x14ac:dyDescent="0.25">
      <c r="A2" s="58" t="s">
        <v>62</v>
      </c>
      <c r="B2" s="58" t="s">
        <v>108</v>
      </c>
      <c r="C2" s="58" t="s">
        <v>109</v>
      </c>
      <c r="D2" s="58" t="s">
        <v>110</v>
      </c>
      <c r="E2" s="58" t="s">
        <v>111</v>
      </c>
      <c r="F2" s="58" t="s">
        <v>112</v>
      </c>
      <c r="G2" s="58" t="s">
        <v>18</v>
      </c>
      <c r="H2" s="50"/>
    </row>
    <row r="3" spans="1:8" x14ac:dyDescent="0.25">
      <c r="A3" s="59" t="s">
        <v>68</v>
      </c>
      <c r="B3" s="90">
        <v>7</v>
      </c>
      <c r="C3" s="84"/>
      <c r="D3" s="90">
        <v>136</v>
      </c>
      <c r="E3" s="67">
        <v>2281</v>
      </c>
      <c r="F3" s="90">
        <v>398</v>
      </c>
      <c r="G3" s="67">
        <v>2822</v>
      </c>
    </row>
    <row r="4" spans="1:8" x14ac:dyDescent="0.25">
      <c r="A4" s="59" t="s">
        <v>69</v>
      </c>
      <c r="B4" s="90">
        <v>1</v>
      </c>
      <c r="C4" s="84"/>
      <c r="D4" s="90">
        <v>52</v>
      </c>
      <c r="E4" s="90">
        <v>841</v>
      </c>
      <c r="F4" s="90">
        <v>52</v>
      </c>
      <c r="G4" s="67">
        <v>946</v>
      </c>
    </row>
    <row r="5" spans="1:8" x14ac:dyDescent="0.25">
      <c r="A5" s="59" t="s">
        <v>70</v>
      </c>
      <c r="B5" s="90">
        <v>2</v>
      </c>
      <c r="C5" s="90">
        <v>1</v>
      </c>
      <c r="D5" s="90">
        <v>45</v>
      </c>
      <c r="E5" s="90">
        <v>238</v>
      </c>
      <c r="F5" s="90">
        <v>74</v>
      </c>
      <c r="G5" s="67">
        <v>360</v>
      </c>
    </row>
    <row r="6" spans="1:8" x14ac:dyDescent="0.25">
      <c r="A6" s="59" t="s">
        <v>71</v>
      </c>
      <c r="B6" s="90">
        <v>2</v>
      </c>
      <c r="C6" s="84"/>
      <c r="D6" s="90">
        <v>13</v>
      </c>
      <c r="E6" s="90">
        <v>215</v>
      </c>
      <c r="F6" s="90">
        <v>66</v>
      </c>
      <c r="G6" s="67">
        <v>296</v>
      </c>
    </row>
    <row r="7" spans="1:8" x14ac:dyDescent="0.25">
      <c r="A7" s="59" t="s">
        <v>72</v>
      </c>
      <c r="B7" s="90">
        <v>2</v>
      </c>
      <c r="C7" s="84"/>
      <c r="D7" s="90">
        <v>26</v>
      </c>
      <c r="E7" s="90">
        <v>65</v>
      </c>
      <c r="F7" s="90">
        <v>15</v>
      </c>
      <c r="G7" s="67">
        <v>108</v>
      </c>
    </row>
    <row r="8" spans="1:8" x14ac:dyDescent="0.25">
      <c r="A8" s="59" t="s">
        <v>73</v>
      </c>
      <c r="B8" s="90">
        <v>1</v>
      </c>
      <c r="C8" s="84"/>
      <c r="D8" s="90">
        <v>9</v>
      </c>
      <c r="E8" s="90">
        <v>48</v>
      </c>
      <c r="F8" s="90">
        <v>9</v>
      </c>
      <c r="G8" s="67">
        <v>67</v>
      </c>
    </row>
    <row r="9" spans="1:8" x14ac:dyDescent="0.25">
      <c r="A9" s="59" t="s">
        <v>74</v>
      </c>
      <c r="B9" s="90">
        <v>1</v>
      </c>
      <c r="C9" s="84"/>
      <c r="D9" s="90">
        <v>10</v>
      </c>
      <c r="E9" s="90">
        <v>83</v>
      </c>
      <c r="F9" s="90">
        <v>20</v>
      </c>
      <c r="G9" s="67">
        <v>114</v>
      </c>
    </row>
    <row r="10" spans="1:8" x14ac:dyDescent="0.25">
      <c r="A10" s="59" t="s">
        <v>75</v>
      </c>
      <c r="B10" s="84"/>
      <c r="C10" s="84"/>
      <c r="D10" s="90">
        <v>9</v>
      </c>
      <c r="E10" s="90">
        <v>68</v>
      </c>
      <c r="F10" s="90">
        <v>6</v>
      </c>
      <c r="G10" s="67">
        <v>83</v>
      </c>
    </row>
    <row r="11" spans="1:8" x14ac:dyDescent="0.25">
      <c r="A11" s="59" t="s">
        <v>76</v>
      </c>
      <c r="B11" s="90">
        <v>1</v>
      </c>
      <c r="C11" s="84"/>
      <c r="D11" s="90">
        <v>12</v>
      </c>
      <c r="E11" s="90">
        <v>152</v>
      </c>
      <c r="F11" s="90">
        <v>10</v>
      </c>
      <c r="G11" s="67">
        <v>175</v>
      </c>
    </row>
    <row r="12" spans="1:8" x14ac:dyDescent="0.25">
      <c r="A12" s="59" t="s">
        <v>77</v>
      </c>
      <c r="B12" s="84"/>
      <c r="C12" s="84"/>
      <c r="D12" s="90">
        <v>29</v>
      </c>
      <c r="E12" s="90">
        <v>31</v>
      </c>
      <c r="F12" s="90">
        <v>9</v>
      </c>
      <c r="G12" s="67">
        <v>69</v>
      </c>
    </row>
    <row r="13" spans="1:8" x14ac:dyDescent="0.25">
      <c r="A13" s="59" t="s">
        <v>79</v>
      </c>
      <c r="B13" s="90">
        <v>1</v>
      </c>
      <c r="C13" s="84"/>
      <c r="D13" s="90">
        <v>4</v>
      </c>
      <c r="E13" s="90">
        <v>60</v>
      </c>
      <c r="F13" s="84"/>
      <c r="G13" s="67">
        <v>65</v>
      </c>
    </row>
    <row r="14" spans="1:8" x14ac:dyDescent="0.25">
      <c r="A14" s="59" t="s">
        <v>80</v>
      </c>
      <c r="B14" s="90">
        <v>1</v>
      </c>
      <c r="C14" s="84"/>
      <c r="D14" s="84"/>
      <c r="E14" s="90">
        <v>4</v>
      </c>
      <c r="F14" s="84"/>
      <c r="G14" s="67">
        <v>5</v>
      </c>
    </row>
    <row r="15" spans="1:8" x14ac:dyDescent="0.25">
      <c r="A15" s="59" t="s">
        <v>81</v>
      </c>
      <c r="B15" s="84"/>
      <c r="C15" s="84"/>
      <c r="D15" s="90">
        <v>2</v>
      </c>
      <c r="E15" s="90">
        <v>1</v>
      </c>
      <c r="F15" s="90">
        <v>1</v>
      </c>
      <c r="G15" s="67">
        <v>4</v>
      </c>
    </row>
    <row r="16" spans="1:8" x14ac:dyDescent="0.25">
      <c r="A16" s="59" t="s">
        <v>82</v>
      </c>
      <c r="B16" s="90">
        <v>1</v>
      </c>
      <c r="C16" s="84"/>
      <c r="D16" s="90">
        <v>2</v>
      </c>
      <c r="E16" s="90">
        <v>4</v>
      </c>
      <c r="F16" s="90">
        <v>2</v>
      </c>
      <c r="G16" s="67">
        <v>9</v>
      </c>
    </row>
    <row r="17" spans="1:7" x14ac:dyDescent="0.25">
      <c r="A17" s="63" t="s">
        <v>18</v>
      </c>
      <c r="B17" s="91">
        <v>20</v>
      </c>
      <c r="C17" s="91">
        <v>1</v>
      </c>
      <c r="D17" s="91">
        <v>349</v>
      </c>
      <c r="E17" s="92">
        <v>4091</v>
      </c>
      <c r="F17" s="91">
        <v>662</v>
      </c>
      <c r="G17" s="93">
        <v>5123</v>
      </c>
    </row>
    <row r="19" spans="1:7" x14ac:dyDescent="0.25">
      <c r="A19" s="72" t="s">
        <v>19</v>
      </c>
    </row>
    <row r="21" spans="1:7" x14ac:dyDescent="0.25">
      <c r="A21" s="101" t="s">
        <v>119</v>
      </c>
    </row>
  </sheetData>
  <hyperlinks>
    <hyperlink ref="A21" location="Indice!A1" display="Indice" xr:uid="{BF9F68BD-98A8-411F-9043-D9345FE63378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EB094-476A-420C-8C4B-89E7673CAE18}">
  <dimension ref="A2:G21"/>
  <sheetViews>
    <sheetView zoomScaleNormal="100" workbookViewId="0"/>
  </sheetViews>
  <sheetFormatPr defaultRowHeight="15" x14ac:dyDescent="0.25"/>
  <cols>
    <col min="5" max="5" width="10.28515625" bestFit="1" customWidth="1"/>
  </cols>
  <sheetData>
    <row r="2" spans="1:7" x14ac:dyDescent="0.25">
      <c r="A2" s="58" t="s">
        <v>62</v>
      </c>
      <c r="B2" s="58" t="s">
        <v>108</v>
      </c>
      <c r="C2" s="58" t="s">
        <v>109</v>
      </c>
      <c r="D2" s="58" t="s">
        <v>110</v>
      </c>
      <c r="E2" s="58" t="s">
        <v>111</v>
      </c>
      <c r="F2" s="58" t="s">
        <v>112</v>
      </c>
      <c r="G2" s="58" t="s">
        <v>18</v>
      </c>
    </row>
    <row r="3" spans="1:7" x14ac:dyDescent="0.25">
      <c r="A3" s="59" t="s">
        <v>68</v>
      </c>
      <c r="B3" s="60">
        <v>2E-3</v>
      </c>
      <c r="C3" s="61"/>
      <c r="D3" s="60">
        <v>4.8000000000000001E-2</v>
      </c>
      <c r="E3" s="60">
        <v>0.80800000000000005</v>
      </c>
      <c r="F3" s="60">
        <v>0.14099999999999999</v>
      </c>
      <c r="G3" s="62">
        <v>1</v>
      </c>
    </row>
    <row r="4" spans="1:7" x14ac:dyDescent="0.25">
      <c r="A4" s="59" t="s">
        <v>69</v>
      </c>
      <c r="B4" s="60">
        <v>1E-3</v>
      </c>
      <c r="C4" s="61"/>
      <c r="D4" s="60">
        <v>5.5E-2</v>
      </c>
      <c r="E4" s="60">
        <v>0.88900000000000001</v>
      </c>
      <c r="F4" s="60">
        <v>5.5E-2</v>
      </c>
      <c r="G4" s="62">
        <v>1</v>
      </c>
    </row>
    <row r="5" spans="1:7" x14ac:dyDescent="0.25">
      <c r="A5" s="59" t="s">
        <v>70</v>
      </c>
      <c r="B5" s="60">
        <v>6.0000000000000001E-3</v>
      </c>
      <c r="C5" s="60">
        <v>3.0000000000000001E-3</v>
      </c>
      <c r="D5" s="60">
        <v>0.125</v>
      </c>
      <c r="E5" s="60">
        <v>0.66100000000000003</v>
      </c>
      <c r="F5" s="60">
        <v>0.20599999999999999</v>
      </c>
      <c r="G5" s="62">
        <v>1</v>
      </c>
    </row>
    <row r="6" spans="1:7" x14ac:dyDescent="0.25">
      <c r="A6" s="59" t="s">
        <v>71</v>
      </c>
      <c r="B6" s="60">
        <v>7.0000000000000001E-3</v>
      </c>
      <c r="C6" s="61"/>
      <c r="D6" s="60">
        <v>4.3999999999999997E-2</v>
      </c>
      <c r="E6" s="60">
        <v>0.72599999999999998</v>
      </c>
      <c r="F6" s="60">
        <v>0.223</v>
      </c>
      <c r="G6" s="62">
        <v>1</v>
      </c>
    </row>
    <row r="7" spans="1:7" x14ac:dyDescent="0.25">
      <c r="A7" s="59" t="s">
        <v>72</v>
      </c>
      <c r="B7" s="60">
        <v>1.9E-2</v>
      </c>
      <c r="C7" s="61"/>
      <c r="D7" s="60">
        <v>0.24099999999999999</v>
      </c>
      <c r="E7" s="60">
        <v>0.60199999999999998</v>
      </c>
      <c r="F7" s="60">
        <v>0.13900000000000001</v>
      </c>
      <c r="G7" s="62">
        <v>1</v>
      </c>
    </row>
    <row r="8" spans="1:7" x14ac:dyDescent="0.25">
      <c r="A8" s="59" t="s">
        <v>73</v>
      </c>
      <c r="B8" s="60">
        <v>1.4999999999999999E-2</v>
      </c>
      <c r="C8" s="61"/>
      <c r="D8" s="60">
        <v>0.13400000000000001</v>
      </c>
      <c r="E8" s="60">
        <v>0.71599999999999997</v>
      </c>
      <c r="F8" s="60">
        <v>0.13400000000000001</v>
      </c>
      <c r="G8" s="62">
        <v>1</v>
      </c>
    </row>
    <row r="9" spans="1:7" x14ac:dyDescent="0.25">
      <c r="A9" s="59" t="s">
        <v>74</v>
      </c>
      <c r="B9" s="60">
        <v>8.9999999999999993E-3</v>
      </c>
      <c r="C9" s="61"/>
      <c r="D9" s="60">
        <v>8.7999999999999995E-2</v>
      </c>
      <c r="E9" s="60">
        <v>0.72799999999999998</v>
      </c>
      <c r="F9" s="60">
        <v>0.17499999999999999</v>
      </c>
      <c r="G9" s="62">
        <v>1</v>
      </c>
    </row>
    <row r="10" spans="1:7" x14ac:dyDescent="0.25">
      <c r="A10" s="59" t="s">
        <v>75</v>
      </c>
      <c r="B10" s="61"/>
      <c r="C10" s="61"/>
      <c r="D10" s="60">
        <v>0.108</v>
      </c>
      <c r="E10" s="60">
        <v>0.81899999999999995</v>
      </c>
      <c r="F10" s="60">
        <v>7.1999999999999995E-2</v>
      </c>
      <c r="G10" s="62">
        <v>1</v>
      </c>
    </row>
    <row r="11" spans="1:7" x14ac:dyDescent="0.25">
      <c r="A11" s="59" t="s">
        <v>76</v>
      </c>
      <c r="B11" s="60">
        <v>6.0000000000000001E-3</v>
      </c>
      <c r="C11" s="61"/>
      <c r="D11" s="60">
        <v>6.9000000000000006E-2</v>
      </c>
      <c r="E11" s="60">
        <v>0.86899999999999999</v>
      </c>
      <c r="F11" s="60">
        <v>5.7000000000000002E-2</v>
      </c>
      <c r="G11" s="62">
        <v>1</v>
      </c>
    </row>
    <row r="12" spans="1:7" x14ac:dyDescent="0.25">
      <c r="A12" s="59" t="s">
        <v>77</v>
      </c>
      <c r="B12" s="61"/>
      <c r="C12" s="61"/>
      <c r="D12" s="60">
        <v>0.42</v>
      </c>
      <c r="E12" s="60">
        <v>0.44900000000000001</v>
      </c>
      <c r="F12" s="60">
        <v>0.13</v>
      </c>
      <c r="G12" s="62">
        <v>1</v>
      </c>
    </row>
    <row r="13" spans="1:7" x14ac:dyDescent="0.25">
      <c r="A13" s="59" t="s">
        <v>79</v>
      </c>
      <c r="B13" s="60">
        <v>1.4999999999999999E-2</v>
      </c>
      <c r="C13" s="61"/>
      <c r="D13" s="60">
        <v>6.2E-2</v>
      </c>
      <c r="E13" s="60">
        <v>0.92300000000000004</v>
      </c>
      <c r="F13" s="61"/>
      <c r="G13" s="62">
        <v>1</v>
      </c>
    </row>
    <row r="14" spans="1:7" x14ac:dyDescent="0.25">
      <c r="A14" s="59" t="s">
        <v>80</v>
      </c>
      <c r="B14" s="60">
        <v>0.2</v>
      </c>
      <c r="C14" s="61"/>
      <c r="D14" s="61"/>
      <c r="E14" s="60">
        <v>0.8</v>
      </c>
      <c r="F14" s="61"/>
      <c r="G14" s="62">
        <v>1</v>
      </c>
    </row>
    <row r="15" spans="1:7" x14ac:dyDescent="0.25">
      <c r="A15" s="59" t="s">
        <v>81</v>
      </c>
      <c r="B15" s="61"/>
      <c r="C15" s="61"/>
      <c r="D15" s="60">
        <v>0.5</v>
      </c>
      <c r="E15" s="60">
        <v>0.25</v>
      </c>
      <c r="F15" s="60">
        <v>0.25</v>
      </c>
      <c r="G15" s="62">
        <v>1</v>
      </c>
    </row>
    <row r="16" spans="1:7" x14ac:dyDescent="0.25">
      <c r="A16" s="59" t="s">
        <v>82</v>
      </c>
      <c r="B16" s="60">
        <v>0.111</v>
      </c>
      <c r="C16" s="61"/>
      <c r="D16" s="60">
        <v>0.222</v>
      </c>
      <c r="E16" s="60">
        <v>0.44400000000000001</v>
      </c>
      <c r="F16" s="60">
        <v>0.222</v>
      </c>
      <c r="G16" s="62">
        <v>1</v>
      </c>
    </row>
    <row r="17" spans="1:7" x14ac:dyDescent="0.25">
      <c r="A17" s="63" t="s">
        <v>18</v>
      </c>
      <c r="B17" s="64">
        <v>4.0000000000000001E-3</v>
      </c>
      <c r="C17" s="64">
        <v>0</v>
      </c>
      <c r="D17" s="64">
        <v>6.8000000000000005E-2</v>
      </c>
      <c r="E17" s="64">
        <v>0.79900000000000004</v>
      </c>
      <c r="F17" s="64">
        <v>0.129</v>
      </c>
      <c r="G17" s="65">
        <v>1</v>
      </c>
    </row>
    <row r="19" spans="1:7" x14ac:dyDescent="0.25">
      <c r="A19" s="72" t="s">
        <v>19</v>
      </c>
    </row>
    <row r="20" spans="1:7" x14ac:dyDescent="0.25">
      <c r="A20" s="2"/>
    </row>
    <row r="21" spans="1:7" x14ac:dyDescent="0.25">
      <c r="A21" s="101" t="s">
        <v>119</v>
      </c>
    </row>
  </sheetData>
  <hyperlinks>
    <hyperlink ref="A21" location="Indice!A1" display="Indice" xr:uid="{8A6A58A0-62E0-44C1-A167-6DA73C908B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5D9C-75A4-4E7A-88F3-D734EE106576}">
  <dimension ref="A1:K9"/>
  <sheetViews>
    <sheetView zoomScaleNormal="100" workbookViewId="0"/>
  </sheetViews>
  <sheetFormatPr defaultRowHeight="15" x14ac:dyDescent="0.25"/>
  <cols>
    <col min="1" max="1" width="19.140625" customWidth="1"/>
  </cols>
  <sheetData>
    <row r="1" spans="1:11" x14ac:dyDescent="0.25">
      <c r="A1" s="48"/>
    </row>
    <row r="2" spans="1:11" x14ac:dyDescent="0.25">
      <c r="A2" s="66" t="s">
        <v>15</v>
      </c>
      <c r="B2" s="56">
        <v>2012</v>
      </c>
      <c r="C2" s="56">
        <v>2013</v>
      </c>
      <c r="D2" s="56">
        <v>2014</v>
      </c>
      <c r="E2" s="56">
        <v>2015</v>
      </c>
      <c r="F2" s="56">
        <v>2016</v>
      </c>
      <c r="G2" s="56">
        <v>2017</v>
      </c>
      <c r="H2" s="56">
        <v>2018</v>
      </c>
      <c r="I2" s="56">
        <v>2019</v>
      </c>
      <c r="J2" s="56">
        <v>2020</v>
      </c>
      <c r="K2" s="56">
        <v>2021</v>
      </c>
    </row>
    <row r="3" spans="1:11" x14ac:dyDescent="0.25">
      <c r="A3" s="59" t="s">
        <v>16</v>
      </c>
      <c r="B3" s="67">
        <v>7513</v>
      </c>
      <c r="C3" s="67">
        <v>7546</v>
      </c>
      <c r="D3" s="67">
        <v>7586</v>
      </c>
      <c r="E3" s="67">
        <v>7574</v>
      </c>
      <c r="F3" s="67">
        <v>7697</v>
      </c>
      <c r="G3" s="67">
        <v>7812</v>
      </c>
      <c r="H3" s="67">
        <v>8982</v>
      </c>
      <c r="I3" s="67">
        <v>8772</v>
      </c>
      <c r="J3" s="67">
        <v>9062</v>
      </c>
      <c r="K3" s="67">
        <v>8945</v>
      </c>
    </row>
    <row r="4" spans="1:11" x14ac:dyDescent="0.25">
      <c r="A4" s="59" t="s">
        <v>17</v>
      </c>
      <c r="B4" s="67">
        <v>5602</v>
      </c>
      <c r="C4" s="67">
        <v>5404</v>
      </c>
      <c r="D4" s="67">
        <v>5605</v>
      </c>
      <c r="E4" s="67">
        <v>5572</v>
      </c>
      <c r="F4" s="67">
        <v>5580</v>
      </c>
      <c r="G4" s="67">
        <v>5570</v>
      </c>
      <c r="H4" s="67">
        <v>6180</v>
      </c>
      <c r="I4" s="67">
        <v>5736</v>
      </c>
      <c r="J4" s="67">
        <v>5595</v>
      </c>
      <c r="K4" s="67">
        <v>5557</v>
      </c>
    </row>
    <row r="5" spans="1:11" x14ac:dyDescent="0.25">
      <c r="A5" s="66" t="s">
        <v>18</v>
      </c>
      <c r="B5" s="68">
        <f>SUM(B3:B4)</f>
        <v>13115</v>
      </c>
      <c r="C5" s="68">
        <f t="shared" ref="C5:K5" si="0">SUM(C3:C4)</f>
        <v>12950</v>
      </c>
      <c r="D5" s="68">
        <f t="shared" si="0"/>
        <v>13191</v>
      </c>
      <c r="E5" s="68">
        <f t="shared" si="0"/>
        <v>13146</v>
      </c>
      <c r="F5" s="68">
        <f t="shared" si="0"/>
        <v>13277</v>
      </c>
      <c r="G5" s="68">
        <f t="shared" si="0"/>
        <v>13382</v>
      </c>
      <c r="H5" s="68">
        <f t="shared" si="0"/>
        <v>15162</v>
      </c>
      <c r="I5" s="68">
        <f t="shared" si="0"/>
        <v>14508</v>
      </c>
      <c r="J5" s="68">
        <f t="shared" si="0"/>
        <v>14657</v>
      </c>
      <c r="K5" s="68">
        <f t="shared" si="0"/>
        <v>14502</v>
      </c>
    </row>
    <row r="7" spans="1:11" x14ac:dyDescent="0.25">
      <c r="A7" s="72" t="s">
        <v>19</v>
      </c>
    </row>
    <row r="8" spans="1:11" x14ac:dyDescent="0.25">
      <c r="A8" s="2"/>
    </row>
    <row r="9" spans="1:11" x14ac:dyDescent="0.25">
      <c r="A9" s="101" t="s">
        <v>119</v>
      </c>
    </row>
  </sheetData>
  <hyperlinks>
    <hyperlink ref="A9" location="Indice!A1" display="Indice" xr:uid="{D3AB9717-AC02-4146-B2BD-8EA59FD76B71}"/>
  </hyperlinks>
  <pageMargins left="0.7" right="0.7" top="0.75" bottom="0.75" header="0.3" footer="0.3"/>
  <pageSetup paperSize="9" orientation="portrait" r:id="rId1"/>
  <ignoredErrors>
    <ignoredError sqref="B5:K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CE414-5D80-4E71-AD98-4FC70164F320}">
  <dimension ref="A23:O48"/>
  <sheetViews>
    <sheetView zoomScaleNormal="100" workbookViewId="0"/>
  </sheetViews>
  <sheetFormatPr defaultRowHeight="15" x14ac:dyDescent="0.25"/>
  <cols>
    <col min="1" max="1" width="63.28515625" bestFit="1" customWidth="1"/>
    <col min="7" max="9" width="6.85546875" bestFit="1" customWidth="1"/>
    <col min="12" max="12" width="14.140625" customWidth="1"/>
    <col min="13" max="13" width="16.28515625" customWidth="1"/>
    <col min="14" max="14" width="21.42578125" bestFit="1" customWidth="1"/>
    <col min="15" max="15" width="22.7109375" bestFit="1" customWidth="1"/>
  </cols>
  <sheetData>
    <row r="23" spans="10:12" x14ac:dyDescent="0.25">
      <c r="J23" s="3"/>
      <c r="K23" s="4"/>
      <c r="L23" s="4"/>
    </row>
    <row r="24" spans="10:12" x14ac:dyDescent="0.25">
      <c r="J24" s="5"/>
      <c r="K24" s="6"/>
      <c r="L24" s="6"/>
    </row>
    <row r="25" spans="10:12" x14ac:dyDescent="0.25">
      <c r="J25" s="5"/>
      <c r="K25" s="6"/>
    </row>
    <row r="35" spans="1:15" x14ac:dyDescent="0.25">
      <c r="A35" s="2"/>
    </row>
    <row r="36" spans="1:15" x14ac:dyDescent="0.25">
      <c r="A36" s="48"/>
      <c r="M36" s="50"/>
      <c r="N36" s="50"/>
      <c r="O36" s="50"/>
    </row>
    <row r="37" spans="1:15" x14ac:dyDescent="0.25">
      <c r="A37" s="76" t="s">
        <v>15</v>
      </c>
      <c r="B37" s="76">
        <v>2012</v>
      </c>
      <c r="C37" s="76">
        <v>2013</v>
      </c>
      <c r="D37" s="76">
        <v>2014</v>
      </c>
      <c r="E37" s="76">
        <v>2015</v>
      </c>
      <c r="F37" s="76">
        <v>2016</v>
      </c>
      <c r="G37" s="76">
        <v>2017</v>
      </c>
      <c r="H37" s="76">
        <v>2018</v>
      </c>
      <c r="I37" s="76">
        <v>2019</v>
      </c>
      <c r="J37" s="76">
        <v>2020</v>
      </c>
      <c r="K37" s="76">
        <v>2021</v>
      </c>
      <c r="M37" s="102" t="s">
        <v>20</v>
      </c>
      <c r="N37" s="96" t="s">
        <v>21</v>
      </c>
      <c r="O37" s="96" t="s">
        <v>22</v>
      </c>
    </row>
    <row r="38" spans="1:15" x14ac:dyDescent="0.25">
      <c r="A38" s="73" t="s">
        <v>23</v>
      </c>
      <c r="B38" s="81">
        <f>6273+242</f>
        <v>6515</v>
      </c>
      <c r="C38" s="81">
        <f>6267+236</f>
        <v>6503</v>
      </c>
      <c r="D38" s="81">
        <f>6270+227</f>
        <v>6497</v>
      </c>
      <c r="E38" s="81">
        <f>6225+222</f>
        <v>6447</v>
      </c>
      <c r="F38" s="81">
        <f>6347+202</f>
        <v>6549</v>
      </c>
      <c r="G38" s="81">
        <f>6571+184</f>
        <v>6755</v>
      </c>
      <c r="H38" s="81">
        <f>7835+177</f>
        <v>8012</v>
      </c>
      <c r="I38" s="81">
        <f>8191+166</f>
        <v>8357</v>
      </c>
      <c r="J38" s="81">
        <f>8458+151</f>
        <v>8609</v>
      </c>
      <c r="K38" s="81">
        <f>8520+144</f>
        <v>8664</v>
      </c>
      <c r="M38" s="74">
        <v>2012</v>
      </c>
      <c r="N38" s="75">
        <f>B38/B40</f>
        <v>0.86716358312258757</v>
      </c>
      <c r="O38" s="75">
        <f>B39/B40</f>
        <v>0.13283641687741249</v>
      </c>
    </row>
    <row r="39" spans="1:15" x14ac:dyDescent="0.25">
      <c r="A39" s="73" t="s">
        <v>24</v>
      </c>
      <c r="B39" s="67">
        <v>998</v>
      </c>
      <c r="C39" s="67">
        <v>1043</v>
      </c>
      <c r="D39" s="67">
        <v>1089</v>
      </c>
      <c r="E39" s="67">
        <v>1127</v>
      </c>
      <c r="F39" s="67">
        <v>1148</v>
      </c>
      <c r="G39" s="67">
        <v>1057</v>
      </c>
      <c r="H39" s="67">
        <v>970</v>
      </c>
      <c r="I39" s="67">
        <v>415</v>
      </c>
      <c r="J39" s="67">
        <v>453</v>
      </c>
      <c r="K39" s="67">
        <v>281</v>
      </c>
      <c r="M39" s="74">
        <v>2021</v>
      </c>
      <c r="N39" s="75">
        <f>K38/K40</f>
        <v>0.96858580212409162</v>
      </c>
      <c r="O39" s="75">
        <f>K39/K40</f>
        <v>3.141419787590833E-2</v>
      </c>
    </row>
    <row r="40" spans="1:15" x14ac:dyDescent="0.25">
      <c r="A40" s="77" t="s">
        <v>25</v>
      </c>
      <c r="B40" s="78">
        <f t="shared" ref="B40:K40" si="0">SUM(B38:B39)</f>
        <v>7513</v>
      </c>
      <c r="C40" s="78">
        <f t="shared" si="0"/>
        <v>7546</v>
      </c>
      <c r="D40" s="78">
        <f t="shared" si="0"/>
        <v>7586</v>
      </c>
      <c r="E40" s="78">
        <f t="shared" si="0"/>
        <v>7574</v>
      </c>
      <c r="F40" s="78">
        <f t="shared" si="0"/>
        <v>7697</v>
      </c>
      <c r="G40" s="78">
        <f t="shared" si="0"/>
        <v>7812</v>
      </c>
      <c r="H40" s="78">
        <f t="shared" si="0"/>
        <v>8982</v>
      </c>
      <c r="I40" s="78">
        <f t="shared" si="0"/>
        <v>8772</v>
      </c>
      <c r="J40" s="78">
        <f t="shared" si="0"/>
        <v>9062</v>
      </c>
      <c r="K40" s="78">
        <f t="shared" si="0"/>
        <v>8945</v>
      </c>
    </row>
    <row r="41" spans="1:15" x14ac:dyDescent="0.25">
      <c r="A41" s="73" t="s">
        <v>26</v>
      </c>
      <c r="B41" s="67">
        <f>4811-1</f>
        <v>4810</v>
      </c>
      <c r="C41" s="67">
        <v>4785</v>
      </c>
      <c r="D41" s="67">
        <v>4801</v>
      </c>
      <c r="E41" s="67">
        <v>4739</v>
      </c>
      <c r="F41" s="67">
        <v>4743</v>
      </c>
      <c r="G41" s="67">
        <v>4816</v>
      </c>
      <c r="H41" s="67">
        <v>5447</v>
      </c>
      <c r="I41" s="67">
        <v>5349</v>
      </c>
      <c r="J41" s="67">
        <v>5223</v>
      </c>
      <c r="K41" s="67">
        <v>5123</v>
      </c>
    </row>
    <row r="42" spans="1:15" x14ac:dyDescent="0.25">
      <c r="A42" s="73" t="s">
        <v>27</v>
      </c>
      <c r="B42" s="67">
        <v>791</v>
      </c>
      <c r="C42" s="67">
        <v>619</v>
      </c>
      <c r="D42" s="67">
        <v>804</v>
      </c>
      <c r="E42" s="67">
        <v>833</v>
      </c>
      <c r="F42" s="67">
        <v>837</v>
      </c>
      <c r="G42" s="67">
        <v>754</v>
      </c>
      <c r="H42" s="67">
        <v>733</v>
      </c>
      <c r="I42" s="67">
        <v>387</v>
      </c>
      <c r="J42" s="67">
        <v>372</v>
      </c>
      <c r="K42" s="67">
        <v>434</v>
      </c>
      <c r="M42" s="21"/>
    </row>
    <row r="43" spans="1:15" x14ac:dyDescent="0.25">
      <c r="A43" s="77" t="s">
        <v>28</v>
      </c>
      <c r="B43" s="78">
        <f t="shared" ref="B43:K43" si="1">SUM(B41:B42)</f>
        <v>5601</v>
      </c>
      <c r="C43" s="78">
        <f t="shared" si="1"/>
        <v>5404</v>
      </c>
      <c r="D43" s="78">
        <f t="shared" si="1"/>
        <v>5605</v>
      </c>
      <c r="E43" s="78">
        <f t="shared" si="1"/>
        <v>5572</v>
      </c>
      <c r="F43" s="78">
        <f t="shared" si="1"/>
        <v>5580</v>
      </c>
      <c r="G43" s="78">
        <f t="shared" si="1"/>
        <v>5570</v>
      </c>
      <c r="H43" s="78">
        <f t="shared" si="1"/>
        <v>6180</v>
      </c>
      <c r="I43" s="78">
        <f t="shared" si="1"/>
        <v>5736</v>
      </c>
      <c r="J43" s="78">
        <f t="shared" si="1"/>
        <v>5595</v>
      </c>
      <c r="K43" s="78">
        <f t="shared" si="1"/>
        <v>5557</v>
      </c>
    </row>
    <row r="44" spans="1:15" x14ac:dyDescent="0.25">
      <c r="A44" s="79" t="s">
        <v>29</v>
      </c>
      <c r="B44" s="80">
        <f>B40+B43</f>
        <v>13114</v>
      </c>
      <c r="C44" s="80">
        <f t="shared" ref="C44:K44" si="2">C40+C43</f>
        <v>12950</v>
      </c>
      <c r="D44" s="80">
        <f t="shared" si="2"/>
        <v>13191</v>
      </c>
      <c r="E44" s="80">
        <f t="shared" si="2"/>
        <v>13146</v>
      </c>
      <c r="F44" s="80">
        <f t="shared" si="2"/>
        <v>13277</v>
      </c>
      <c r="G44" s="80">
        <f t="shared" si="2"/>
        <v>13382</v>
      </c>
      <c r="H44" s="80">
        <f t="shared" si="2"/>
        <v>15162</v>
      </c>
      <c r="I44" s="80">
        <f t="shared" si="2"/>
        <v>14508</v>
      </c>
      <c r="J44" s="80">
        <f t="shared" si="2"/>
        <v>14657</v>
      </c>
      <c r="K44" s="80">
        <f t="shared" si="2"/>
        <v>14502</v>
      </c>
    </row>
    <row r="46" spans="1:15" x14ac:dyDescent="0.25">
      <c r="A46" s="72" t="s">
        <v>19</v>
      </c>
    </row>
    <row r="48" spans="1:15" x14ac:dyDescent="0.25">
      <c r="A48" s="101" t="s">
        <v>119</v>
      </c>
    </row>
  </sheetData>
  <hyperlinks>
    <hyperlink ref="A48" location="Indice!A1" display="Indice" xr:uid="{42A308F1-FDD0-40CD-BBAC-3123A115049E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D5796-E2B9-49FC-B2DF-02285B8D40B3}">
  <dimension ref="A1:M17"/>
  <sheetViews>
    <sheetView zoomScaleNormal="100" workbookViewId="0"/>
  </sheetViews>
  <sheetFormatPr defaultColWidth="9.140625" defaultRowHeight="15" x14ac:dyDescent="0.25"/>
  <cols>
    <col min="1" max="1" width="32.5703125" style="2" customWidth="1"/>
    <col min="2" max="2" width="14.28515625" style="2" customWidth="1"/>
    <col min="3" max="3" width="13" style="2" customWidth="1"/>
    <col min="4" max="4" width="16.85546875" style="2" customWidth="1"/>
    <col min="5" max="6" width="12.28515625" style="2" customWidth="1"/>
    <col min="7" max="11" width="9.5703125" style="2" bestFit="1" customWidth="1"/>
    <col min="12" max="16384" width="9.140625" style="2"/>
  </cols>
  <sheetData>
    <row r="1" spans="1:13" x14ac:dyDescent="0.25">
      <c r="A1" s="48"/>
    </row>
    <row r="2" spans="1:13" x14ac:dyDescent="0.25">
      <c r="A2" s="20" t="s">
        <v>30</v>
      </c>
      <c r="B2" s="20">
        <v>2012</v>
      </c>
      <c r="C2" s="20">
        <v>2013</v>
      </c>
      <c r="D2" s="20">
        <v>2014</v>
      </c>
      <c r="E2" s="20">
        <v>2015</v>
      </c>
      <c r="F2" s="20">
        <v>2016</v>
      </c>
      <c r="G2" s="20">
        <v>2017</v>
      </c>
      <c r="H2" s="20">
        <v>2018</v>
      </c>
      <c r="I2" s="20">
        <v>2019</v>
      </c>
      <c r="J2" s="20">
        <v>2020</v>
      </c>
      <c r="K2" s="20">
        <v>2021</v>
      </c>
    </row>
    <row r="3" spans="1:13" s="22" customFormat="1" x14ac:dyDescent="0.25">
      <c r="A3" s="82" t="s">
        <v>31</v>
      </c>
      <c r="B3" s="83">
        <v>100</v>
      </c>
      <c r="C3" s="83">
        <v>78</v>
      </c>
      <c r="D3" s="83">
        <v>108</v>
      </c>
      <c r="E3" s="83">
        <v>112</v>
      </c>
      <c r="F3" s="83">
        <v>114</v>
      </c>
      <c r="G3" s="83">
        <v>100</v>
      </c>
      <c r="H3" s="83">
        <v>55</v>
      </c>
      <c r="I3" s="83">
        <v>76</v>
      </c>
      <c r="J3" s="83">
        <v>108</v>
      </c>
      <c r="K3" s="83">
        <v>114</v>
      </c>
    </row>
    <row r="4" spans="1:13" x14ac:dyDescent="0.25">
      <c r="A4" s="84" t="s">
        <v>32</v>
      </c>
      <c r="B4" s="53">
        <v>5327</v>
      </c>
      <c r="C4" s="53">
        <v>5322</v>
      </c>
      <c r="D4" s="53">
        <v>5278</v>
      </c>
      <c r="E4" s="53">
        <v>5215</v>
      </c>
      <c r="F4" s="53">
        <v>5296</v>
      </c>
      <c r="G4" s="53">
        <v>5439</v>
      </c>
      <c r="H4" s="53">
        <v>6287</v>
      </c>
      <c r="I4" s="53">
        <v>6517</v>
      </c>
      <c r="J4" s="53">
        <v>6663</v>
      </c>
      <c r="K4" s="53">
        <v>6625</v>
      </c>
    </row>
    <row r="5" spans="1:13" x14ac:dyDescent="0.25">
      <c r="A5" s="84" t="s">
        <v>33</v>
      </c>
      <c r="B5" s="85">
        <v>593</v>
      </c>
      <c r="C5" s="85">
        <v>596</v>
      </c>
      <c r="D5" s="85">
        <v>626</v>
      </c>
      <c r="E5" s="85">
        <v>648</v>
      </c>
      <c r="F5" s="85">
        <v>636</v>
      </c>
      <c r="G5" s="85">
        <v>576</v>
      </c>
      <c r="H5" s="85">
        <v>564</v>
      </c>
      <c r="I5" s="85">
        <v>215</v>
      </c>
      <c r="J5" s="85">
        <v>216</v>
      </c>
      <c r="K5" s="85">
        <v>139</v>
      </c>
    </row>
    <row r="6" spans="1:13" s="22" customFormat="1" x14ac:dyDescent="0.25">
      <c r="A6" s="82" t="s">
        <v>34</v>
      </c>
      <c r="B6" s="83">
        <v>5920</v>
      </c>
      <c r="C6" s="83">
        <v>5918</v>
      </c>
      <c r="D6" s="83">
        <v>5904</v>
      </c>
      <c r="E6" s="83">
        <v>5863</v>
      </c>
      <c r="F6" s="83">
        <v>5932</v>
      </c>
      <c r="G6" s="83">
        <v>6015</v>
      </c>
      <c r="H6" s="83">
        <v>6851</v>
      </c>
      <c r="I6" s="83">
        <v>6732</v>
      </c>
      <c r="J6" s="83">
        <v>6879</v>
      </c>
      <c r="K6" s="83">
        <v>6764</v>
      </c>
      <c r="L6" s="23"/>
      <c r="M6" s="24"/>
    </row>
    <row r="7" spans="1:13" x14ac:dyDescent="0.25">
      <c r="A7" s="84" t="s">
        <v>35</v>
      </c>
      <c r="B7" s="85">
        <v>1088</v>
      </c>
      <c r="C7" s="85">
        <v>1103</v>
      </c>
      <c r="D7" s="85">
        <v>1111</v>
      </c>
      <c r="E7" s="85">
        <v>1120</v>
      </c>
      <c r="F7" s="85">
        <v>1139</v>
      </c>
      <c r="G7" s="85">
        <v>1216</v>
      </c>
      <c r="H7" s="85">
        <v>1670</v>
      </c>
      <c r="I7" s="85">
        <v>1764</v>
      </c>
      <c r="J7" s="85">
        <v>1838</v>
      </c>
      <c r="K7" s="85">
        <v>1925</v>
      </c>
    </row>
    <row r="8" spans="1:13" x14ac:dyDescent="0.25">
      <c r="A8" s="84" t="s">
        <v>36</v>
      </c>
      <c r="B8" s="85">
        <v>405</v>
      </c>
      <c r="C8" s="85">
        <v>447</v>
      </c>
      <c r="D8" s="85">
        <v>463</v>
      </c>
      <c r="E8" s="85">
        <v>479</v>
      </c>
      <c r="F8" s="85">
        <v>512</v>
      </c>
      <c r="G8" s="85">
        <v>481</v>
      </c>
      <c r="H8" s="85">
        <v>406</v>
      </c>
      <c r="I8" s="85">
        <v>200</v>
      </c>
      <c r="J8" s="85">
        <v>237</v>
      </c>
      <c r="K8" s="85">
        <v>142</v>
      </c>
    </row>
    <row r="9" spans="1:13" s="22" customFormat="1" x14ac:dyDescent="0.25">
      <c r="A9" s="82" t="s">
        <v>37</v>
      </c>
      <c r="B9" s="83">
        <v>1493</v>
      </c>
      <c r="C9" s="83">
        <v>1550</v>
      </c>
      <c r="D9" s="83">
        <v>1574</v>
      </c>
      <c r="E9" s="83">
        <v>1599</v>
      </c>
      <c r="F9" s="83">
        <v>1651</v>
      </c>
      <c r="G9" s="83">
        <v>1697</v>
      </c>
      <c r="H9" s="83">
        <v>2076</v>
      </c>
      <c r="I9" s="83">
        <v>1964</v>
      </c>
      <c r="J9" s="83">
        <v>2075</v>
      </c>
      <c r="K9" s="83">
        <v>2067</v>
      </c>
      <c r="L9" s="23"/>
      <c r="M9" s="24"/>
    </row>
    <row r="10" spans="1:13" x14ac:dyDescent="0.25">
      <c r="A10" s="20" t="s">
        <v>38</v>
      </c>
      <c r="B10" s="86">
        <v>7513</v>
      </c>
      <c r="C10" s="86">
        <v>7546</v>
      </c>
      <c r="D10" s="86">
        <v>7586</v>
      </c>
      <c r="E10" s="86">
        <v>7574</v>
      </c>
      <c r="F10" s="86">
        <v>7697</v>
      </c>
      <c r="G10" s="86">
        <v>7812</v>
      </c>
      <c r="H10" s="86">
        <v>8982</v>
      </c>
      <c r="I10" s="86">
        <v>8772</v>
      </c>
      <c r="J10" s="86">
        <v>9062</v>
      </c>
      <c r="K10" s="86">
        <v>8945</v>
      </c>
      <c r="L10" s="23"/>
    </row>
    <row r="11" spans="1:13" x14ac:dyDescent="0.25">
      <c r="A11" s="87" t="s">
        <v>39</v>
      </c>
      <c r="B11" s="88">
        <v>1.331026221216558E-2</v>
      </c>
      <c r="C11" s="88">
        <v>1.0336602173336868E-2</v>
      </c>
      <c r="D11" s="88">
        <v>1.4236751911415766E-2</v>
      </c>
      <c r="E11" s="88">
        <v>1.4787430683918669E-2</v>
      </c>
      <c r="F11" s="88">
        <v>1.4810965311160192E-2</v>
      </c>
      <c r="G11" s="88">
        <v>1.2800819252432157E-2</v>
      </c>
      <c r="H11" s="88">
        <v>6.1233578267646405E-3</v>
      </c>
      <c r="I11" s="88">
        <v>8.6639306885544914E-3</v>
      </c>
      <c r="J11" s="88">
        <v>1.1917898918561024E-2</v>
      </c>
      <c r="K11" s="88">
        <v>1.2744550027948574E-2</v>
      </c>
    </row>
    <row r="12" spans="1:13" x14ac:dyDescent="0.25">
      <c r="A12" s="87" t="s">
        <v>40</v>
      </c>
      <c r="B12" s="88">
        <v>0.78796752296020234</v>
      </c>
      <c r="C12" s="88">
        <v>0.78425655976676389</v>
      </c>
      <c r="D12" s="88">
        <v>0.77827577115739521</v>
      </c>
      <c r="E12" s="88">
        <v>0.77409559017692109</v>
      </c>
      <c r="F12" s="88">
        <v>0.77068987917370402</v>
      </c>
      <c r="G12" s="88">
        <v>0.76996927803379411</v>
      </c>
      <c r="H12" s="88">
        <v>0.76274771765753735</v>
      </c>
      <c r="I12" s="88">
        <v>0.76744186046511631</v>
      </c>
      <c r="J12" s="88">
        <v>0.75910395056278968</v>
      </c>
      <c r="K12" s="88">
        <v>0.75617663499161547</v>
      </c>
    </row>
    <row r="13" spans="1:13" x14ac:dyDescent="0.25">
      <c r="A13" s="87" t="s">
        <v>41</v>
      </c>
      <c r="B13" s="88">
        <v>0.19872221482763211</v>
      </c>
      <c r="C13" s="88">
        <v>0.20540683805989929</v>
      </c>
      <c r="D13" s="88">
        <v>0.20748747693118902</v>
      </c>
      <c r="E13" s="88">
        <v>0.21111697913916028</v>
      </c>
      <c r="F13" s="88">
        <v>0.21449915551513576</v>
      </c>
      <c r="G13" s="88">
        <v>0.21722990271377368</v>
      </c>
      <c r="H13" s="88">
        <v>0.23112892451569805</v>
      </c>
      <c r="I13" s="88">
        <v>0.22389420884632924</v>
      </c>
      <c r="J13" s="88">
        <v>0.22897815051864931</v>
      </c>
      <c r="K13" s="88">
        <v>0.231078814980436</v>
      </c>
    </row>
    <row r="15" spans="1:13" x14ac:dyDescent="0.2">
      <c r="A15" s="72" t="s">
        <v>19</v>
      </c>
    </row>
    <row r="17" spans="1:1" x14ac:dyDescent="0.25">
      <c r="A17" s="101" t="s">
        <v>119</v>
      </c>
    </row>
  </sheetData>
  <hyperlinks>
    <hyperlink ref="A17" location="Indice!A1" display="Indice" xr:uid="{C775BC3F-DEC7-4A7E-9E6F-2C10FC9875BD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4A775-663A-4DEB-969F-0762640BA6C3}">
  <dimension ref="A2:X33"/>
  <sheetViews>
    <sheetView zoomScaleNormal="100" workbookViewId="0"/>
  </sheetViews>
  <sheetFormatPr defaultColWidth="8.85546875" defaultRowHeight="12.75" x14ac:dyDescent="0.2"/>
  <cols>
    <col min="1" max="1" width="12.85546875" style="19" customWidth="1"/>
    <col min="2" max="2" width="9" style="19" bestFit="1" customWidth="1"/>
    <col min="3" max="4" width="10.42578125" style="19" bestFit="1" customWidth="1"/>
    <col min="5" max="5" width="13.5703125" style="19" bestFit="1" customWidth="1"/>
    <col min="6" max="6" width="11.42578125" style="19" bestFit="1" customWidth="1"/>
    <col min="7" max="7" width="8.85546875" style="19"/>
    <col min="8" max="8" width="16.7109375" style="19" customWidth="1"/>
    <col min="9" max="9" width="15.5703125" style="19" customWidth="1"/>
    <col min="10" max="13" width="15.7109375" style="19" customWidth="1"/>
    <col min="14" max="14" width="8.85546875" style="19"/>
    <col min="15" max="19" width="14.7109375" style="19" customWidth="1"/>
    <col min="20" max="16384" width="8.85546875" style="19"/>
  </cols>
  <sheetData>
    <row r="2" spans="1:12" x14ac:dyDescent="0.2">
      <c r="A2" s="69" t="s">
        <v>42</v>
      </c>
      <c r="B2" s="58" t="s">
        <v>43</v>
      </c>
      <c r="C2" s="58" t="s">
        <v>44</v>
      </c>
      <c r="D2" s="58" t="s">
        <v>45</v>
      </c>
      <c r="E2" s="58" t="s">
        <v>46</v>
      </c>
    </row>
    <row r="3" spans="1:12" x14ac:dyDescent="0.2">
      <c r="A3" s="70">
        <v>2012</v>
      </c>
      <c r="B3" s="71">
        <f>I11</f>
        <v>0</v>
      </c>
      <c r="C3" s="71">
        <f>J11</f>
        <v>0.16132003069838832</v>
      </c>
      <c r="D3" s="71">
        <f>K11</f>
        <v>0.41350729086722948</v>
      </c>
      <c r="E3" s="71">
        <f>L11</f>
        <v>0.42517267843438217</v>
      </c>
    </row>
    <row r="4" spans="1:12" x14ac:dyDescent="0.2">
      <c r="A4" s="70">
        <v>2021</v>
      </c>
      <c r="B4" s="71">
        <f>I20</f>
        <v>9.2336103416435823E-4</v>
      </c>
      <c r="C4" s="71">
        <f>J20</f>
        <v>0.12326869806094183</v>
      </c>
      <c r="D4" s="71">
        <f>K20</f>
        <v>0.35895660203139429</v>
      </c>
      <c r="E4" s="71">
        <f>L20</f>
        <v>0.51685133887349954</v>
      </c>
    </row>
    <row r="5" spans="1:12" x14ac:dyDescent="0.2">
      <c r="B5" s="49"/>
      <c r="C5" s="49"/>
      <c r="D5" s="49"/>
      <c r="E5" s="49"/>
    </row>
    <row r="6" spans="1:12" x14ac:dyDescent="0.2">
      <c r="A6" s="72" t="s">
        <v>19</v>
      </c>
    </row>
    <row r="9" spans="1:12" x14ac:dyDescent="0.2">
      <c r="A9" s="110" t="s">
        <v>47</v>
      </c>
      <c r="B9" s="111"/>
      <c r="C9" s="111"/>
      <c r="D9" s="111"/>
      <c r="E9" s="111"/>
      <c r="F9" s="111"/>
      <c r="G9" s="111"/>
      <c r="H9" s="110" t="s">
        <v>47</v>
      </c>
      <c r="I9" s="111"/>
      <c r="J9" s="111"/>
      <c r="K9" s="111"/>
      <c r="L9" s="111"/>
    </row>
    <row r="10" spans="1:12" x14ac:dyDescent="0.2">
      <c r="A10" s="112" t="s">
        <v>48</v>
      </c>
      <c r="B10" s="112" t="s">
        <v>43</v>
      </c>
      <c r="C10" s="112" t="s">
        <v>49</v>
      </c>
      <c r="D10" s="112" t="s">
        <v>50</v>
      </c>
      <c r="E10" s="112" t="s">
        <v>46</v>
      </c>
      <c r="F10" s="112" t="s">
        <v>51</v>
      </c>
      <c r="G10" s="111"/>
      <c r="H10" s="112" t="s">
        <v>42</v>
      </c>
      <c r="I10" s="112" t="s">
        <v>43</v>
      </c>
      <c r="J10" s="112" t="s">
        <v>49</v>
      </c>
      <c r="K10" s="112" t="s">
        <v>50</v>
      </c>
      <c r="L10" s="112" t="s">
        <v>46</v>
      </c>
    </row>
    <row r="11" spans="1:12" x14ac:dyDescent="0.2">
      <c r="A11" s="103" t="s">
        <v>52</v>
      </c>
      <c r="B11" s="104">
        <v>0</v>
      </c>
      <c r="C11" s="105">
        <v>1051</v>
      </c>
      <c r="D11" s="105">
        <v>2694</v>
      </c>
      <c r="E11" s="105">
        <v>2770</v>
      </c>
      <c r="F11" s="113">
        <f>SUM(B11:E11)</f>
        <v>6515</v>
      </c>
      <c r="G11" s="111"/>
      <c r="H11" s="103" t="s">
        <v>52</v>
      </c>
      <c r="I11" s="106">
        <f>B11/$F$11</f>
        <v>0</v>
      </c>
      <c r="J11" s="106">
        <f>C11/$F$11</f>
        <v>0.16132003069838832</v>
      </c>
      <c r="K11" s="106">
        <f>D11/$F$11</f>
        <v>0.41350729086722948</v>
      </c>
      <c r="L11" s="106">
        <f>E11/$F$11</f>
        <v>0.42517267843438217</v>
      </c>
    </row>
    <row r="12" spans="1:12" x14ac:dyDescent="0.2">
      <c r="A12" s="103" t="s">
        <v>53</v>
      </c>
      <c r="B12" s="104">
        <v>0</v>
      </c>
      <c r="C12" s="105">
        <v>872</v>
      </c>
      <c r="D12" s="105">
        <v>2703</v>
      </c>
      <c r="E12" s="105">
        <v>2928</v>
      </c>
      <c r="F12" s="113">
        <f t="shared" ref="F12:F21" si="0">SUM(B12:E12)</f>
        <v>6503</v>
      </c>
      <c r="G12" s="111"/>
      <c r="H12" s="103" t="s">
        <v>53</v>
      </c>
      <c r="I12" s="106">
        <f>B12/$F$12</f>
        <v>0</v>
      </c>
      <c r="J12" s="106">
        <f>C12/$F$12</f>
        <v>0.13409195755805012</v>
      </c>
      <c r="K12" s="106">
        <f>D12/$F$12</f>
        <v>0.41565431339381825</v>
      </c>
      <c r="L12" s="106">
        <f>E12/$F$12</f>
        <v>0.45025372904813166</v>
      </c>
    </row>
    <row r="13" spans="1:12" x14ac:dyDescent="0.2">
      <c r="A13" s="103" t="s">
        <v>54</v>
      </c>
      <c r="B13" s="104">
        <v>0</v>
      </c>
      <c r="C13" s="105">
        <v>717</v>
      </c>
      <c r="D13" s="105">
        <v>2687</v>
      </c>
      <c r="E13" s="105">
        <v>3093</v>
      </c>
      <c r="F13" s="113">
        <f t="shared" si="0"/>
        <v>6497</v>
      </c>
      <c r="G13" s="111"/>
      <c r="H13" s="103" t="s">
        <v>54</v>
      </c>
      <c r="I13" s="106">
        <f>B13/$F$13</f>
        <v>0</v>
      </c>
      <c r="J13" s="106">
        <f>C13/$F$13</f>
        <v>0.11035862705864245</v>
      </c>
      <c r="K13" s="106">
        <f>D13/$F$13</f>
        <v>0.413575496382946</v>
      </c>
      <c r="L13" s="106">
        <f>E13/$F$13</f>
        <v>0.47606587655841159</v>
      </c>
    </row>
    <row r="14" spans="1:12" x14ac:dyDescent="0.2">
      <c r="A14" s="103" t="s">
        <v>55</v>
      </c>
      <c r="B14" s="104">
        <v>0</v>
      </c>
      <c r="C14" s="105">
        <v>553</v>
      </c>
      <c r="D14" s="105">
        <v>2624</v>
      </c>
      <c r="E14" s="105">
        <v>3270</v>
      </c>
      <c r="F14" s="113">
        <f t="shared" si="0"/>
        <v>6447</v>
      </c>
      <c r="G14" s="111"/>
      <c r="H14" s="103" t="s">
        <v>55</v>
      </c>
      <c r="I14" s="106">
        <f>B14/$F$14</f>
        <v>0</v>
      </c>
      <c r="J14" s="106">
        <f>C14/$F$14</f>
        <v>8.577633007600434E-2</v>
      </c>
      <c r="K14" s="106">
        <f>D14/$F$14</f>
        <v>0.40701101287420505</v>
      </c>
      <c r="L14" s="106">
        <f>E14/$F$14</f>
        <v>0.50721265704979057</v>
      </c>
    </row>
    <row r="15" spans="1:12" x14ac:dyDescent="0.2">
      <c r="A15" s="103" t="s">
        <v>56</v>
      </c>
      <c r="B15" s="104">
        <v>1</v>
      </c>
      <c r="C15" s="105">
        <v>503</v>
      </c>
      <c r="D15" s="105">
        <v>2537</v>
      </c>
      <c r="E15" s="105">
        <v>3508</v>
      </c>
      <c r="F15" s="113">
        <f t="shared" si="0"/>
        <v>6549</v>
      </c>
      <c r="G15" s="111"/>
      <c r="H15" s="103" t="s">
        <v>56</v>
      </c>
      <c r="I15" s="106">
        <f>B15/$F$15</f>
        <v>1.5269506794930523E-4</v>
      </c>
      <c r="J15" s="106">
        <f>C15/$F$15</f>
        <v>7.6805619178500539E-2</v>
      </c>
      <c r="K15" s="106">
        <f>D15/$F$15</f>
        <v>0.38738738738738737</v>
      </c>
      <c r="L15" s="106">
        <f>E15/$F$15</f>
        <v>0.53565429836616274</v>
      </c>
    </row>
    <row r="16" spans="1:12" x14ac:dyDescent="0.2">
      <c r="A16" s="103" t="s">
        <v>57</v>
      </c>
      <c r="B16" s="104">
        <v>1</v>
      </c>
      <c r="C16" s="105">
        <v>527</v>
      </c>
      <c r="D16" s="105">
        <v>2549</v>
      </c>
      <c r="E16" s="105">
        <v>3678</v>
      </c>
      <c r="F16" s="113">
        <f t="shared" si="0"/>
        <v>6755</v>
      </c>
      <c r="G16" s="111"/>
      <c r="H16" s="103" t="s">
        <v>57</v>
      </c>
      <c r="I16" s="106">
        <f>B16/$F$16</f>
        <v>1.4803849000740192E-4</v>
      </c>
      <c r="J16" s="106">
        <f>C16/$F$16</f>
        <v>7.8016284233900821E-2</v>
      </c>
      <c r="K16" s="106">
        <f>D16/$F$16</f>
        <v>0.37735011102886751</v>
      </c>
      <c r="L16" s="106">
        <f>E16/$F$16</f>
        <v>0.54448556624722433</v>
      </c>
    </row>
    <row r="17" spans="1:24" x14ac:dyDescent="0.2">
      <c r="A17" s="103" t="s">
        <v>58</v>
      </c>
      <c r="B17" s="104">
        <v>3</v>
      </c>
      <c r="C17" s="105">
        <v>959</v>
      </c>
      <c r="D17" s="105">
        <v>3076</v>
      </c>
      <c r="E17" s="105">
        <v>3974</v>
      </c>
      <c r="F17" s="113">
        <f t="shared" si="0"/>
        <v>8012</v>
      </c>
      <c r="G17" s="111"/>
      <c r="H17" s="103" t="s">
        <v>58</v>
      </c>
      <c r="I17" s="106">
        <f>B17/$F$17</f>
        <v>3.7443834248627057E-4</v>
      </c>
      <c r="J17" s="106">
        <f>C17/$F$17</f>
        <v>0.11969545681477783</v>
      </c>
      <c r="K17" s="106">
        <f>D17/$F$17</f>
        <v>0.38392411382925612</v>
      </c>
      <c r="L17" s="106">
        <f>E17/$F$17</f>
        <v>0.49600599101347981</v>
      </c>
    </row>
    <row r="18" spans="1:24" x14ac:dyDescent="0.2">
      <c r="A18" s="103" t="s">
        <v>59</v>
      </c>
      <c r="B18" s="104">
        <v>7</v>
      </c>
      <c r="C18" s="105">
        <v>1078</v>
      </c>
      <c r="D18" s="105">
        <v>3121</v>
      </c>
      <c r="E18" s="105">
        <v>4151</v>
      </c>
      <c r="F18" s="113">
        <f t="shared" si="0"/>
        <v>8357</v>
      </c>
      <c r="G18" s="111"/>
      <c r="H18" s="103" t="s">
        <v>59</v>
      </c>
      <c r="I18" s="106">
        <f>B18/$F$18</f>
        <v>8.3762115591719515E-4</v>
      </c>
      <c r="J18" s="106">
        <f>C18/$F$18</f>
        <v>0.12899365801124807</v>
      </c>
      <c r="K18" s="106">
        <f>D18/$F$18</f>
        <v>0.37345937537393803</v>
      </c>
      <c r="L18" s="106">
        <f>E18/$F$18</f>
        <v>0.49670934545889672</v>
      </c>
    </row>
    <row r="19" spans="1:24" x14ac:dyDescent="0.2">
      <c r="A19" s="103" t="s">
        <v>60</v>
      </c>
      <c r="B19" s="104">
        <v>6</v>
      </c>
      <c r="C19" s="105">
        <v>1095</v>
      </c>
      <c r="D19" s="105">
        <v>3171</v>
      </c>
      <c r="E19" s="105">
        <v>4337</v>
      </c>
      <c r="F19" s="113">
        <f t="shared" si="0"/>
        <v>8609</v>
      </c>
      <c r="G19" s="111"/>
      <c r="H19" s="103" t="s">
        <v>60</v>
      </c>
      <c r="I19" s="106">
        <f>B19/$F$19</f>
        <v>6.9694505749796725E-4</v>
      </c>
      <c r="J19" s="106">
        <f>C19/$F$19</f>
        <v>0.12719247299337902</v>
      </c>
      <c r="K19" s="106">
        <f>D19/$F$19</f>
        <v>0.36833546288767571</v>
      </c>
      <c r="L19" s="106">
        <f>E19/$F$19</f>
        <v>0.50377511906144734</v>
      </c>
    </row>
    <row r="20" spans="1:24" x14ac:dyDescent="0.2">
      <c r="A20" s="103" t="s">
        <v>61</v>
      </c>
      <c r="B20" s="104">
        <v>8</v>
      </c>
      <c r="C20" s="105">
        <v>1068</v>
      </c>
      <c r="D20" s="105">
        <v>3110</v>
      </c>
      <c r="E20" s="105">
        <v>4478</v>
      </c>
      <c r="F20" s="113">
        <f t="shared" si="0"/>
        <v>8664</v>
      </c>
      <c r="G20" s="111"/>
      <c r="H20" s="103" t="s">
        <v>61</v>
      </c>
      <c r="I20" s="106">
        <f>B20/$F$20</f>
        <v>9.2336103416435823E-4</v>
      </c>
      <c r="J20" s="106">
        <f>C20/$F$20</f>
        <v>0.12326869806094183</v>
      </c>
      <c r="K20" s="106">
        <f>D20/$F$20</f>
        <v>0.35895660203139429</v>
      </c>
      <c r="L20" s="106">
        <f>E20/$F$20</f>
        <v>0.51685133887349954</v>
      </c>
    </row>
    <row r="21" spans="1:24" x14ac:dyDescent="0.2">
      <c r="A21" s="107" t="s">
        <v>18</v>
      </c>
      <c r="B21" s="94">
        <v>26</v>
      </c>
      <c r="C21" s="108">
        <v>8423</v>
      </c>
      <c r="D21" s="108">
        <v>28272</v>
      </c>
      <c r="E21" s="108">
        <v>36187</v>
      </c>
      <c r="F21" s="108">
        <f t="shared" si="0"/>
        <v>72908</v>
      </c>
      <c r="G21" s="111"/>
      <c r="H21" s="107" t="s">
        <v>18</v>
      </c>
      <c r="I21" s="109">
        <f>B21/$F$21</f>
        <v>3.5661381467054368E-4</v>
      </c>
      <c r="J21" s="109">
        <f>C21/$F$21</f>
        <v>0.11552916003730729</v>
      </c>
      <c r="K21" s="109">
        <f>D21/$F$21</f>
        <v>0.38777637570636969</v>
      </c>
      <c r="L21" s="109">
        <f>E21/$F$21</f>
        <v>0.49633785044165252</v>
      </c>
    </row>
    <row r="23" spans="1:24" ht="15" x14ac:dyDescent="0.25">
      <c r="A23" s="101" t="s">
        <v>119</v>
      </c>
    </row>
    <row r="24" spans="1:24" ht="15" x14ac:dyDescent="0.25"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ht="15" x14ac:dyDescent="0.25">
      <c r="J25" s="47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ht="15" x14ac:dyDescent="0.25">
      <c r="J26" s="47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ht="15" x14ac:dyDescent="0.25">
      <c r="J27" s="4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ht="15" x14ac:dyDescent="0.25"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ht="15" x14ac:dyDescent="0.25"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ht="15" x14ac:dyDescent="0.25"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ht="15" x14ac:dyDescent="0.25"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ht="15" x14ac:dyDescent="0.25"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1:24" ht="15" x14ac:dyDescent="0.25"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</sheetData>
  <hyperlinks>
    <hyperlink ref="A23" location="Indice!A1" display="Indice" xr:uid="{5B58149B-F563-4E9A-AAF7-55E2B957ABB2}"/>
  </hyperlinks>
  <pageMargins left="0.7" right="0.7" top="0.75" bottom="0.75" header="0.3" footer="0.3"/>
  <pageSetup paperSize="9" orientation="portrait" r:id="rId1"/>
  <ignoredErrors>
    <ignoredError sqref="A11:A20 H11:H2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F112E-391C-49AF-A8B0-6DE046FE370C}">
  <dimension ref="A1:T24"/>
  <sheetViews>
    <sheetView zoomScaleNormal="100" workbookViewId="0"/>
  </sheetViews>
  <sheetFormatPr defaultColWidth="8.85546875" defaultRowHeight="12" x14ac:dyDescent="0.25"/>
  <cols>
    <col min="1" max="1" width="12.85546875" style="11" customWidth="1"/>
    <col min="2" max="2" width="17.28515625" style="11" bestFit="1" customWidth="1"/>
    <col min="3" max="3" width="13.5703125" style="11" customWidth="1"/>
    <col min="4" max="4" width="11.5703125" style="11" customWidth="1"/>
    <col min="5" max="5" width="9.5703125" style="11" customWidth="1"/>
    <col min="6" max="6" width="9.42578125" style="11" customWidth="1"/>
    <col min="7" max="7" width="10.5703125" style="11" customWidth="1"/>
    <col min="8" max="18" width="8.85546875" style="11"/>
    <col min="19" max="19" width="25.140625" style="11" customWidth="1"/>
    <col min="20" max="16384" width="8.85546875" style="11"/>
  </cols>
  <sheetData>
    <row r="1" spans="1:20" ht="12.75" x14ac:dyDescent="0.25">
      <c r="A1" s="48"/>
    </row>
    <row r="2" spans="1:20" ht="15" customHeight="1" x14ac:dyDescent="0.25">
      <c r="A2" s="127" t="s">
        <v>62</v>
      </c>
      <c r="B2" s="127" t="s">
        <v>16</v>
      </c>
      <c r="C2" s="127"/>
      <c r="D2" s="127"/>
      <c r="E2" s="127"/>
      <c r="F2" s="127"/>
      <c r="G2" s="127"/>
    </row>
    <row r="3" spans="1:20" ht="19.5" customHeight="1" x14ac:dyDescent="0.25">
      <c r="A3" s="127"/>
      <c r="B3" s="14" t="s">
        <v>63</v>
      </c>
      <c r="C3" s="14" t="s">
        <v>64</v>
      </c>
      <c r="D3" s="14" t="s">
        <v>65</v>
      </c>
      <c r="E3" s="14" t="s">
        <v>66</v>
      </c>
      <c r="F3" s="14" t="s">
        <v>18</v>
      </c>
      <c r="G3" s="14" t="s">
        <v>67</v>
      </c>
      <c r="H3" s="43"/>
      <c r="I3" s="43"/>
      <c r="J3" s="43"/>
      <c r="K3" s="43"/>
      <c r="L3" s="43"/>
      <c r="S3" s="12"/>
      <c r="T3" s="13"/>
    </row>
    <row r="4" spans="1:20" x14ac:dyDescent="0.25">
      <c r="A4" s="7" t="s">
        <v>68</v>
      </c>
      <c r="B4" s="25">
        <v>5504</v>
      </c>
      <c r="C4" s="26">
        <v>0.98868331237650442</v>
      </c>
      <c r="D4" s="25">
        <v>63</v>
      </c>
      <c r="E4" s="26">
        <v>1.13166876234956E-2</v>
      </c>
      <c r="F4" s="27">
        <v>5567</v>
      </c>
      <c r="G4" s="17">
        <v>0.62235885969815541</v>
      </c>
      <c r="H4" s="43"/>
      <c r="I4" s="43"/>
      <c r="J4" s="43"/>
      <c r="K4" s="43"/>
      <c r="L4" s="43"/>
      <c r="S4" s="12"/>
      <c r="T4" s="13"/>
    </row>
    <row r="5" spans="1:20" x14ac:dyDescent="0.25">
      <c r="A5" s="7" t="s">
        <v>69</v>
      </c>
      <c r="B5" s="25">
        <v>1053</v>
      </c>
      <c r="C5" s="26">
        <v>0.93600000000000005</v>
      </c>
      <c r="D5" s="25">
        <v>72</v>
      </c>
      <c r="E5" s="26">
        <v>6.4000000000000001E-2</v>
      </c>
      <c r="F5" s="27">
        <v>1125</v>
      </c>
      <c r="G5" s="17">
        <v>0.12576858580212411</v>
      </c>
      <c r="H5" s="43"/>
      <c r="I5" s="43"/>
      <c r="J5" s="43"/>
      <c r="K5" s="43"/>
      <c r="L5" s="43"/>
      <c r="S5" s="12"/>
      <c r="T5" s="13"/>
    </row>
    <row r="6" spans="1:20" x14ac:dyDescent="0.25">
      <c r="A6" s="7" t="s">
        <v>70</v>
      </c>
      <c r="B6" s="25">
        <v>816</v>
      </c>
      <c r="C6" s="26">
        <v>0.93577981651376152</v>
      </c>
      <c r="D6" s="25">
        <v>56</v>
      </c>
      <c r="E6" s="26">
        <v>6.4220183486238536E-2</v>
      </c>
      <c r="F6" s="27">
        <v>872</v>
      </c>
      <c r="G6" s="17">
        <v>9.7484628283957514E-2</v>
      </c>
      <c r="H6" s="43"/>
      <c r="I6" s="43"/>
      <c r="J6" s="43"/>
      <c r="K6" s="43"/>
      <c r="L6" s="43"/>
      <c r="S6" s="12"/>
      <c r="T6" s="13"/>
    </row>
    <row r="7" spans="1:20" x14ac:dyDescent="0.25">
      <c r="A7" s="7" t="s">
        <v>71</v>
      </c>
      <c r="B7" s="25">
        <v>552</v>
      </c>
      <c r="C7" s="26">
        <v>0.92462311557788945</v>
      </c>
      <c r="D7" s="25">
        <v>45</v>
      </c>
      <c r="E7" s="26">
        <v>7.5376884422110546E-2</v>
      </c>
      <c r="F7" s="27">
        <v>597</v>
      </c>
      <c r="G7" s="17">
        <v>6.6741196198993852E-2</v>
      </c>
      <c r="H7" s="43"/>
      <c r="I7" s="43"/>
      <c r="J7" s="43"/>
      <c r="K7" s="43"/>
      <c r="L7" s="43"/>
      <c r="S7" s="12"/>
      <c r="T7" s="13"/>
    </row>
    <row r="8" spans="1:20" x14ac:dyDescent="0.25">
      <c r="A8" s="7" t="s">
        <v>72</v>
      </c>
      <c r="B8" s="25">
        <v>176</v>
      </c>
      <c r="C8" s="26">
        <v>0.91191709844559588</v>
      </c>
      <c r="D8" s="25">
        <v>17</v>
      </c>
      <c r="E8" s="26">
        <v>8.8082901554404139E-2</v>
      </c>
      <c r="F8" s="27">
        <v>193</v>
      </c>
      <c r="G8" s="17">
        <v>2.1576299608719957E-2</v>
      </c>
      <c r="H8" s="43"/>
      <c r="I8" s="43"/>
      <c r="J8" s="43"/>
      <c r="K8" s="43"/>
      <c r="L8" s="43"/>
      <c r="S8" s="12"/>
      <c r="T8" s="13"/>
    </row>
    <row r="9" spans="1:20" x14ac:dyDescent="0.25">
      <c r="A9" s="7" t="s">
        <v>73</v>
      </c>
      <c r="B9" s="25">
        <v>144</v>
      </c>
      <c r="C9" s="26">
        <v>0.94736842105263153</v>
      </c>
      <c r="D9" s="25">
        <v>8</v>
      </c>
      <c r="E9" s="26">
        <v>5.2631578947368418E-2</v>
      </c>
      <c r="F9" s="27">
        <v>152</v>
      </c>
      <c r="G9" s="17">
        <v>1.69927333705981E-2</v>
      </c>
      <c r="H9" s="43"/>
      <c r="I9" s="43"/>
      <c r="J9" s="43"/>
      <c r="K9" s="43"/>
      <c r="L9" s="43"/>
      <c r="S9" s="12"/>
      <c r="T9" s="13"/>
    </row>
    <row r="10" spans="1:20" x14ac:dyDescent="0.25">
      <c r="A10" s="7" t="s">
        <v>74</v>
      </c>
      <c r="B10" s="25">
        <v>121</v>
      </c>
      <c r="C10" s="26">
        <v>0.93798449612403101</v>
      </c>
      <c r="D10" s="25">
        <v>8</v>
      </c>
      <c r="E10" s="26">
        <v>6.2015503875968991E-2</v>
      </c>
      <c r="F10" s="27">
        <v>129</v>
      </c>
      <c r="G10" s="17">
        <v>1.442146450531023E-2</v>
      </c>
      <c r="H10" s="43"/>
      <c r="I10" s="43"/>
      <c r="J10" s="43"/>
      <c r="K10" s="43"/>
      <c r="L10" s="43"/>
      <c r="S10" s="12"/>
      <c r="T10" s="13"/>
    </row>
    <row r="11" spans="1:20" x14ac:dyDescent="0.25">
      <c r="A11" s="7" t="s">
        <v>75</v>
      </c>
      <c r="B11" s="25">
        <v>116</v>
      </c>
      <c r="C11" s="26">
        <v>0.94308943089430897</v>
      </c>
      <c r="D11" s="25">
        <v>7</v>
      </c>
      <c r="E11" s="26">
        <v>5.6910569105691054E-2</v>
      </c>
      <c r="F11" s="27">
        <v>123</v>
      </c>
      <c r="G11" s="17">
        <v>1.3750698714365567E-2</v>
      </c>
      <c r="H11" s="43"/>
      <c r="I11" s="43"/>
      <c r="J11" s="43"/>
      <c r="K11" s="43"/>
      <c r="L11" s="43"/>
      <c r="S11" s="12"/>
      <c r="T11" s="13"/>
    </row>
    <row r="12" spans="1:20" x14ac:dyDescent="0.25">
      <c r="A12" s="7" t="s">
        <v>76</v>
      </c>
      <c r="B12" s="25">
        <v>62</v>
      </c>
      <c r="C12" s="26">
        <v>0.98412698412698407</v>
      </c>
      <c r="D12" s="25">
        <v>1</v>
      </c>
      <c r="E12" s="26">
        <v>1.5873015873015872E-2</v>
      </c>
      <c r="F12" s="27">
        <v>63</v>
      </c>
      <c r="G12" s="17">
        <v>7.0430408049189487E-3</v>
      </c>
      <c r="H12" s="43"/>
      <c r="I12" s="43"/>
      <c r="J12" s="43"/>
      <c r="K12" s="43"/>
      <c r="L12" s="43"/>
      <c r="S12" s="12"/>
      <c r="T12" s="13"/>
    </row>
    <row r="13" spans="1:20" x14ac:dyDescent="0.25">
      <c r="A13" s="7" t="s">
        <v>77</v>
      </c>
      <c r="B13" s="25">
        <v>65</v>
      </c>
      <c r="C13" s="52">
        <v>1</v>
      </c>
      <c r="D13" s="25"/>
      <c r="E13" s="26" t="s">
        <v>78</v>
      </c>
      <c r="F13" s="27">
        <v>65</v>
      </c>
      <c r="G13" s="17">
        <v>7.2666294019005035E-3</v>
      </c>
      <c r="H13" s="43"/>
      <c r="I13" s="43"/>
      <c r="J13" s="43"/>
      <c r="K13" s="43"/>
      <c r="L13" s="43"/>
      <c r="S13" s="12"/>
      <c r="T13" s="13"/>
    </row>
    <row r="14" spans="1:20" x14ac:dyDescent="0.25">
      <c r="A14" s="7" t="s">
        <v>79</v>
      </c>
      <c r="B14" s="25">
        <v>33</v>
      </c>
      <c r="C14" s="26">
        <v>0.97058823529411764</v>
      </c>
      <c r="D14" s="25">
        <v>1</v>
      </c>
      <c r="E14" s="26">
        <v>2.9411764705882353E-2</v>
      </c>
      <c r="F14" s="27">
        <v>34</v>
      </c>
      <c r="G14" s="17">
        <v>3.8010061486864169E-3</v>
      </c>
      <c r="H14" s="43"/>
      <c r="I14" s="43"/>
      <c r="J14" s="43"/>
      <c r="K14" s="43"/>
      <c r="L14" s="43"/>
      <c r="S14" s="12"/>
      <c r="T14" s="13"/>
    </row>
    <row r="15" spans="1:20" x14ac:dyDescent="0.25">
      <c r="A15" s="7" t="s">
        <v>80</v>
      </c>
      <c r="B15" s="25">
        <v>11</v>
      </c>
      <c r="C15" s="26">
        <v>0.7857142857142857</v>
      </c>
      <c r="D15" s="25">
        <v>3</v>
      </c>
      <c r="E15" s="26">
        <v>0.21428571428571427</v>
      </c>
      <c r="F15" s="27">
        <v>14</v>
      </c>
      <c r="G15" s="17">
        <v>1.5651201788708777E-3</v>
      </c>
      <c r="H15" s="43"/>
      <c r="I15" s="43"/>
      <c r="J15" s="43"/>
      <c r="K15" s="43"/>
      <c r="L15" s="43"/>
      <c r="S15" s="12"/>
      <c r="T15" s="13"/>
    </row>
    <row r="16" spans="1:20" x14ac:dyDescent="0.25">
      <c r="A16" s="7" t="s">
        <v>81</v>
      </c>
      <c r="B16" s="25">
        <v>9</v>
      </c>
      <c r="C16" s="52">
        <v>1</v>
      </c>
      <c r="D16" s="25"/>
      <c r="E16" s="26" t="s">
        <v>78</v>
      </c>
      <c r="F16" s="27">
        <v>9</v>
      </c>
      <c r="G16" s="17">
        <v>1.0061486864169928E-3</v>
      </c>
      <c r="H16" s="43"/>
      <c r="I16" s="43"/>
      <c r="J16" s="43"/>
      <c r="K16" s="43"/>
      <c r="L16" s="43"/>
      <c r="S16" s="12"/>
      <c r="T16" s="13"/>
    </row>
    <row r="17" spans="1:12" x14ac:dyDescent="0.25">
      <c r="A17" s="7" t="s">
        <v>82</v>
      </c>
      <c r="B17" s="25">
        <v>2</v>
      </c>
      <c r="C17" s="52">
        <v>1</v>
      </c>
      <c r="D17" s="25"/>
      <c r="E17" s="26" t="s">
        <v>78</v>
      </c>
      <c r="F17" s="27">
        <v>2</v>
      </c>
      <c r="G17" s="17">
        <v>2.2358859698155394E-4</v>
      </c>
      <c r="H17" s="43"/>
      <c r="I17" s="43"/>
      <c r="J17" s="43"/>
      <c r="K17" s="43"/>
      <c r="L17" s="43"/>
    </row>
    <row r="18" spans="1:12" x14ac:dyDescent="0.25">
      <c r="A18" s="10" t="s">
        <v>18</v>
      </c>
      <c r="B18" s="29">
        <v>8664</v>
      </c>
      <c r="C18" s="30">
        <v>0.96858580212409162</v>
      </c>
      <c r="D18" s="46">
        <v>281</v>
      </c>
      <c r="E18" s="30">
        <v>3.141419787590833E-2</v>
      </c>
      <c r="F18" s="32">
        <v>8945</v>
      </c>
      <c r="G18" s="33">
        <v>1</v>
      </c>
      <c r="H18" s="43"/>
      <c r="I18" s="43"/>
      <c r="J18" s="43"/>
      <c r="K18" s="43"/>
      <c r="L18" s="43"/>
    </row>
    <row r="19" spans="1:12" x14ac:dyDescent="0.25">
      <c r="A19" s="51"/>
    </row>
    <row r="20" spans="1:12" ht="12" customHeight="1" x14ac:dyDescent="0.25">
      <c r="A20" s="128" t="s">
        <v>83</v>
      </c>
      <c r="B20" s="128"/>
      <c r="C20" s="128"/>
      <c r="D20" s="128"/>
      <c r="E20" s="128"/>
      <c r="F20" s="128"/>
      <c r="G20" s="128"/>
    </row>
    <row r="21" spans="1:12" ht="12" customHeight="1" x14ac:dyDescent="0.25">
      <c r="A21" s="128"/>
      <c r="B21" s="128"/>
      <c r="C21" s="128"/>
      <c r="D21" s="128"/>
      <c r="E21" s="128"/>
      <c r="F21" s="128"/>
      <c r="G21" s="128"/>
    </row>
    <row r="22" spans="1:12" x14ac:dyDescent="0.25">
      <c r="A22" s="128"/>
      <c r="B22" s="128"/>
      <c r="C22" s="128"/>
      <c r="D22" s="128"/>
      <c r="E22" s="128"/>
      <c r="F22" s="128"/>
      <c r="G22" s="128"/>
    </row>
    <row r="23" spans="1:12" x14ac:dyDescent="0.25">
      <c r="A23" s="89"/>
      <c r="B23" s="89"/>
      <c r="C23" s="89"/>
      <c r="D23" s="89"/>
      <c r="E23" s="89"/>
      <c r="F23" s="89"/>
      <c r="G23" s="89"/>
    </row>
    <row r="24" spans="1:12" ht="15" x14ac:dyDescent="0.25">
      <c r="A24" s="101" t="s">
        <v>119</v>
      </c>
    </row>
  </sheetData>
  <mergeCells count="3">
    <mergeCell ref="A2:A3"/>
    <mergeCell ref="B2:G2"/>
    <mergeCell ref="A20:G22"/>
  </mergeCells>
  <hyperlinks>
    <hyperlink ref="A24" location="Indice!A1" display="Indice" xr:uid="{ACD3BC7D-37AE-4FCE-8D63-CAB6C181D517}"/>
  </hyperlink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6D02C-39CD-4C95-BB94-F25E0378FC7C}">
  <dimension ref="A1:K21"/>
  <sheetViews>
    <sheetView zoomScaleNormal="100" workbookViewId="0"/>
  </sheetViews>
  <sheetFormatPr defaultColWidth="8.85546875" defaultRowHeight="15" x14ac:dyDescent="0.25"/>
  <cols>
    <col min="1" max="1" width="10.42578125" style="2" customWidth="1"/>
    <col min="2" max="2" width="14.140625" style="2" customWidth="1"/>
    <col min="3" max="10" width="9.42578125" style="2" bestFit="1" customWidth="1"/>
    <col min="11" max="11" width="12" style="2" customWidth="1"/>
    <col min="12" max="12" width="16.5703125" style="2" customWidth="1"/>
    <col min="13" max="13" width="8.85546875" style="2"/>
    <col min="14" max="14" width="9" style="2" bestFit="1" customWidth="1"/>
    <col min="15" max="19" width="9.42578125" style="2" bestFit="1" customWidth="1"/>
    <col min="20" max="23" width="9" style="2" bestFit="1" customWidth="1"/>
    <col min="24" max="16384" width="8.85546875" style="2"/>
  </cols>
  <sheetData>
    <row r="1" spans="1:11" x14ac:dyDescent="0.25">
      <c r="A1" s="48"/>
    </row>
    <row r="2" spans="1:11" x14ac:dyDescent="0.25">
      <c r="A2" s="9" t="s">
        <v>62</v>
      </c>
      <c r="B2" s="9" t="s">
        <v>84</v>
      </c>
      <c r="C2" s="9" t="s">
        <v>85</v>
      </c>
      <c r="D2" s="9" t="s">
        <v>86</v>
      </c>
      <c r="E2" s="9" t="s">
        <v>85</v>
      </c>
      <c r="F2" s="9" t="s">
        <v>87</v>
      </c>
      <c r="G2" s="9" t="s">
        <v>85</v>
      </c>
      <c r="H2" s="9" t="s">
        <v>18</v>
      </c>
    </row>
    <row r="3" spans="1:11" x14ac:dyDescent="0.25">
      <c r="A3" s="7" t="s">
        <v>68</v>
      </c>
      <c r="B3" s="25">
        <v>82</v>
      </c>
      <c r="C3" s="26">
        <v>1.4729656906772049E-2</v>
      </c>
      <c r="D3" s="53">
        <v>4715</v>
      </c>
      <c r="E3" s="54">
        <v>0.84695527213939281</v>
      </c>
      <c r="F3" s="53">
        <v>770</v>
      </c>
      <c r="G3" s="54">
        <v>0.13831507095383511</v>
      </c>
      <c r="H3" s="27">
        <v>5567</v>
      </c>
      <c r="K3" s="34"/>
    </row>
    <row r="4" spans="1:11" x14ac:dyDescent="0.25">
      <c r="A4" s="7" t="s">
        <v>69</v>
      </c>
      <c r="B4" s="27"/>
      <c r="C4" s="26">
        <v>0</v>
      </c>
      <c r="D4" s="53">
        <v>687</v>
      </c>
      <c r="E4" s="54">
        <v>0.61066666666666669</v>
      </c>
      <c r="F4" s="53">
        <v>438</v>
      </c>
      <c r="G4" s="54">
        <v>0.38933333333333331</v>
      </c>
      <c r="H4" s="27">
        <v>1125</v>
      </c>
      <c r="K4" s="34"/>
    </row>
    <row r="5" spans="1:11" x14ac:dyDescent="0.25">
      <c r="A5" s="7" t="s">
        <v>70</v>
      </c>
      <c r="B5" s="27">
        <v>13</v>
      </c>
      <c r="C5" s="26">
        <v>1.4908256880733946E-2</v>
      </c>
      <c r="D5" s="55">
        <v>597</v>
      </c>
      <c r="E5" s="54">
        <v>0.68463302752293576</v>
      </c>
      <c r="F5" s="55">
        <v>262</v>
      </c>
      <c r="G5" s="54">
        <v>0.30045871559633025</v>
      </c>
      <c r="H5" s="27">
        <v>872</v>
      </c>
      <c r="K5" s="35"/>
    </row>
    <row r="6" spans="1:11" x14ac:dyDescent="0.25">
      <c r="A6" s="7" t="s">
        <v>71</v>
      </c>
      <c r="B6" s="27">
        <v>12</v>
      </c>
      <c r="C6" s="26">
        <v>2.0100502512562814E-2</v>
      </c>
      <c r="D6" s="53">
        <v>379</v>
      </c>
      <c r="E6" s="54">
        <v>0.63484087102177555</v>
      </c>
      <c r="F6" s="53">
        <v>206</v>
      </c>
      <c r="G6" s="54">
        <v>0.34505862646566166</v>
      </c>
      <c r="H6" s="27">
        <v>597</v>
      </c>
      <c r="K6" s="34"/>
    </row>
    <row r="7" spans="1:11" x14ac:dyDescent="0.25">
      <c r="A7" s="7" t="s">
        <v>72</v>
      </c>
      <c r="B7" s="27"/>
      <c r="C7" s="26">
        <v>0</v>
      </c>
      <c r="D7" s="53">
        <v>25</v>
      </c>
      <c r="E7" s="54">
        <v>0.12953367875647667</v>
      </c>
      <c r="F7" s="53">
        <v>168</v>
      </c>
      <c r="G7" s="54">
        <v>0.8704663212435233</v>
      </c>
      <c r="H7" s="27">
        <v>193</v>
      </c>
      <c r="K7" s="34"/>
    </row>
    <row r="8" spans="1:11" x14ac:dyDescent="0.25">
      <c r="A8" s="7" t="s">
        <v>73</v>
      </c>
      <c r="B8" s="27">
        <v>3</v>
      </c>
      <c r="C8" s="26">
        <v>1.9736842105263157E-2</v>
      </c>
      <c r="D8" s="53">
        <v>75</v>
      </c>
      <c r="E8" s="54">
        <v>0.49342105263157893</v>
      </c>
      <c r="F8" s="53">
        <v>74</v>
      </c>
      <c r="G8" s="54">
        <v>0.48684210526315791</v>
      </c>
      <c r="H8" s="27">
        <v>152</v>
      </c>
      <c r="K8" s="34"/>
    </row>
    <row r="9" spans="1:11" x14ac:dyDescent="0.25">
      <c r="A9" s="7" t="s">
        <v>74</v>
      </c>
      <c r="B9" s="27"/>
      <c r="C9" s="26">
        <v>0</v>
      </c>
      <c r="D9" s="53">
        <v>102</v>
      </c>
      <c r="E9" s="54">
        <v>0.79069767441860461</v>
      </c>
      <c r="F9" s="53">
        <v>27</v>
      </c>
      <c r="G9" s="54">
        <v>0.20930232558139536</v>
      </c>
      <c r="H9" s="27">
        <v>129</v>
      </c>
      <c r="K9" s="34"/>
    </row>
    <row r="10" spans="1:11" x14ac:dyDescent="0.25">
      <c r="A10" s="7" t="s">
        <v>75</v>
      </c>
      <c r="B10" s="27"/>
      <c r="C10" s="26">
        <v>0</v>
      </c>
      <c r="D10" s="55">
        <v>85</v>
      </c>
      <c r="E10" s="54">
        <v>0.69105691056910568</v>
      </c>
      <c r="F10" s="55">
        <v>38</v>
      </c>
      <c r="G10" s="54">
        <v>0.30894308943089432</v>
      </c>
      <c r="H10" s="27">
        <v>123</v>
      </c>
      <c r="K10" s="35"/>
    </row>
    <row r="11" spans="1:11" x14ac:dyDescent="0.25">
      <c r="A11" s="7" t="s">
        <v>76</v>
      </c>
      <c r="B11" s="27"/>
      <c r="C11" s="26">
        <v>0</v>
      </c>
      <c r="D11" s="28">
        <v>52</v>
      </c>
      <c r="E11" s="26">
        <v>0.82539682539682535</v>
      </c>
      <c r="F11" s="28">
        <v>11</v>
      </c>
      <c r="G11" s="26">
        <v>0.17460317460317459</v>
      </c>
      <c r="H11" s="27">
        <v>63</v>
      </c>
      <c r="K11" s="35"/>
    </row>
    <row r="12" spans="1:11" x14ac:dyDescent="0.25">
      <c r="A12" s="7" t="s">
        <v>77</v>
      </c>
      <c r="B12" s="27">
        <v>4</v>
      </c>
      <c r="C12" s="26">
        <v>6.1538461538461542E-2</v>
      </c>
      <c r="D12" s="28">
        <v>2</v>
      </c>
      <c r="E12" s="26">
        <v>3.0769230769230771E-2</v>
      </c>
      <c r="F12" s="28">
        <v>59</v>
      </c>
      <c r="G12" s="26">
        <v>0.90769230769230769</v>
      </c>
      <c r="H12" s="27">
        <v>65</v>
      </c>
      <c r="K12" s="35"/>
    </row>
    <row r="13" spans="1:11" x14ac:dyDescent="0.25">
      <c r="A13" s="7" t="s">
        <v>79</v>
      </c>
      <c r="B13" s="27"/>
      <c r="C13" s="26">
        <v>0</v>
      </c>
      <c r="D13" s="28">
        <v>26</v>
      </c>
      <c r="E13" s="26">
        <v>0.76470588235294112</v>
      </c>
      <c r="F13" s="28">
        <v>8</v>
      </c>
      <c r="G13" s="26">
        <v>0.23529411764705882</v>
      </c>
      <c r="H13" s="27">
        <v>34</v>
      </c>
      <c r="K13" s="35"/>
    </row>
    <row r="14" spans="1:11" x14ac:dyDescent="0.25">
      <c r="A14" s="7" t="s">
        <v>80</v>
      </c>
      <c r="B14" s="27"/>
      <c r="C14" s="26">
        <v>0</v>
      </c>
      <c r="D14" s="28">
        <v>13</v>
      </c>
      <c r="E14" s="26">
        <v>0.9285714285714286</v>
      </c>
      <c r="F14" s="28">
        <v>1</v>
      </c>
      <c r="G14" s="26">
        <v>7.1428571428571425E-2</v>
      </c>
      <c r="H14" s="27">
        <v>14</v>
      </c>
      <c r="K14" s="35"/>
    </row>
    <row r="15" spans="1:11" x14ac:dyDescent="0.25">
      <c r="A15" s="7" t="s">
        <v>81</v>
      </c>
      <c r="B15" s="25"/>
      <c r="C15" s="26">
        <v>0</v>
      </c>
      <c r="D15" s="28">
        <v>4</v>
      </c>
      <c r="E15" s="26">
        <v>0.44444444444444442</v>
      </c>
      <c r="F15" s="28">
        <v>5</v>
      </c>
      <c r="G15" s="26">
        <v>0.55555555555555558</v>
      </c>
      <c r="H15" s="27">
        <v>9</v>
      </c>
      <c r="K15" s="35"/>
    </row>
    <row r="16" spans="1:11" x14ac:dyDescent="0.25">
      <c r="A16" s="7" t="s">
        <v>82</v>
      </c>
      <c r="B16" s="25"/>
      <c r="C16" s="26">
        <v>0</v>
      </c>
      <c r="D16" s="28">
        <v>2</v>
      </c>
      <c r="E16" s="26">
        <v>1</v>
      </c>
      <c r="F16" s="28"/>
      <c r="G16" s="26">
        <v>0</v>
      </c>
      <c r="H16" s="27">
        <v>2</v>
      </c>
      <c r="K16" s="35"/>
    </row>
    <row r="17" spans="1:8" x14ac:dyDescent="0.25">
      <c r="A17" s="10" t="s">
        <v>18</v>
      </c>
      <c r="B17" s="29">
        <v>114</v>
      </c>
      <c r="C17" s="30">
        <v>1.2744550027948574E-2</v>
      </c>
      <c r="D17" s="31">
        <v>6764</v>
      </c>
      <c r="E17" s="30">
        <v>0.75617663499161547</v>
      </c>
      <c r="F17" s="31">
        <v>2067</v>
      </c>
      <c r="G17" s="30">
        <v>0.231078814980436</v>
      </c>
      <c r="H17" s="32">
        <v>8945</v>
      </c>
    </row>
    <row r="19" spans="1:8" x14ac:dyDescent="0.2">
      <c r="A19" s="72" t="s">
        <v>19</v>
      </c>
    </row>
    <row r="21" spans="1:8" x14ac:dyDescent="0.25">
      <c r="A21" s="101" t="s">
        <v>119</v>
      </c>
    </row>
  </sheetData>
  <hyperlinks>
    <hyperlink ref="A21" location="Indice!A1" display="Indice" xr:uid="{0C01A9F4-E988-4A4F-800F-3D5CDE11BDDD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9CAD4-C8E8-43C5-9F2C-FA83E65BBAF2}">
  <dimension ref="A1:E38"/>
  <sheetViews>
    <sheetView zoomScaleNormal="100" workbookViewId="0"/>
  </sheetViews>
  <sheetFormatPr defaultRowHeight="15" x14ac:dyDescent="0.25"/>
  <cols>
    <col min="1" max="1" width="8.7109375" bestFit="1" customWidth="1"/>
    <col min="2" max="2" width="23.28515625" bestFit="1" customWidth="1"/>
  </cols>
  <sheetData>
    <row r="1" spans="1:4" x14ac:dyDescent="0.25">
      <c r="D1" s="48"/>
    </row>
    <row r="2" spans="1:4" x14ac:dyDescent="0.25">
      <c r="A2" s="129"/>
      <c r="B2" s="129"/>
    </row>
    <row r="20" spans="1:5" x14ac:dyDescent="0.25">
      <c r="A20" s="121"/>
      <c r="B20" s="122" t="s">
        <v>88</v>
      </c>
      <c r="C20" s="114" t="s">
        <v>85</v>
      </c>
      <c r="E20" s="51"/>
    </row>
    <row r="21" spans="1:5" x14ac:dyDescent="0.25">
      <c r="A21" s="115" t="s">
        <v>89</v>
      </c>
      <c r="B21" s="116">
        <v>1988</v>
      </c>
      <c r="C21" s="117">
        <f t="shared" ref="C21:C34" si="0">B21/$B$34</f>
        <v>0.69316596931659691</v>
      </c>
    </row>
    <row r="22" spans="1:5" x14ac:dyDescent="0.25">
      <c r="A22" s="115" t="s">
        <v>90</v>
      </c>
      <c r="B22" s="116">
        <v>344</v>
      </c>
      <c r="C22" s="117">
        <f t="shared" si="0"/>
        <v>0.11994421199442119</v>
      </c>
    </row>
    <row r="23" spans="1:5" x14ac:dyDescent="0.25">
      <c r="A23" s="115" t="s">
        <v>91</v>
      </c>
      <c r="B23" s="116">
        <v>219</v>
      </c>
      <c r="C23" s="117">
        <f t="shared" si="0"/>
        <v>7.6359832635983269E-2</v>
      </c>
    </row>
    <row r="24" spans="1:5" x14ac:dyDescent="0.25">
      <c r="A24" s="115" t="s">
        <v>92</v>
      </c>
      <c r="B24" s="116">
        <v>86</v>
      </c>
      <c r="C24" s="117">
        <f t="shared" si="0"/>
        <v>2.9986052998605298E-2</v>
      </c>
    </row>
    <row r="25" spans="1:5" x14ac:dyDescent="0.25">
      <c r="A25" s="115" t="s">
        <v>93</v>
      </c>
      <c r="B25" s="118">
        <f>15+51</f>
        <v>66</v>
      </c>
      <c r="C25" s="117">
        <f t="shared" si="0"/>
        <v>2.3012552301255231E-2</v>
      </c>
    </row>
    <row r="26" spans="1:5" x14ac:dyDescent="0.25">
      <c r="A26" s="115" t="s">
        <v>94</v>
      </c>
      <c r="B26" s="116">
        <v>45</v>
      </c>
      <c r="C26" s="117">
        <f t="shared" si="0"/>
        <v>1.5690376569037656E-2</v>
      </c>
    </row>
    <row r="27" spans="1:5" x14ac:dyDescent="0.25">
      <c r="A27" s="115" t="s">
        <v>95</v>
      </c>
      <c r="B27" s="118">
        <v>41</v>
      </c>
      <c r="C27" s="117">
        <f t="shared" si="0"/>
        <v>1.4295676429567642E-2</v>
      </c>
    </row>
    <row r="28" spans="1:5" x14ac:dyDescent="0.25">
      <c r="A28" s="115" t="s">
        <v>96</v>
      </c>
      <c r="B28" s="118">
        <v>28</v>
      </c>
      <c r="C28" s="117">
        <f t="shared" si="0"/>
        <v>9.7629009762900971E-3</v>
      </c>
    </row>
    <row r="29" spans="1:5" x14ac:dyDescent="0.25">
      <c r="A29" s="115" t="s">
        <v>97</v>
      </c>
      <c r="B29" s="119">
        <v>15</v>
      </c>
      <c r="C29" s="117">
        <f t="shared" si="0"/>
        <v>5.2301255230125521E-3</v>
      </c>
    </row>
    <row r="30" spans="1:5" x14ac:dyDescent="0.25">
      <c r="A30" s="115" t="s">
        <v>98</v>
      </c>
      <c r="B30" s="116">
        <v>12</v>
      </c>
      <c r="C30" s="117">
        <f t="shared" si="0"/>
        <v>4.1841004184100415E-3</v>
      </c>
    </row>
    <row r="31" spans="1:5" x14ac:dyDescent="0.25">
      <c r="A31" s="115" t="s">
        <v>99</v>
      </c>
      <c r="B31" s="119">
        <v>10</v>
      </c>
      <c r="C31" s="117">
        <f t="shared" si="0"/>
        <v>3.4867503486750349E-3</v>
      </c>
    </row>
    <row r="32" spans="1:5" x14ac:dyDescent="0.25">
      <c r="A32" s="115" t="s">
        <v>100</v>
      </c>
      <c r="B32" s="118">
        <v>10</v>
      </c>
      <c r="C32" s="117">
        <f t="shared" si="0"/>
        <v>3.4867503486750349E-3</v>
      </c>
    </row>
    <row r="33" spans="1:3" x14ac:dyDescent="0.25">
      <c r="A33" s="115" t="s">
        <v>101</v>
      </c>
      <c r="B33" s="116">
        <v>4</v>
      </c>
      <c r="C33" s="117">
        <f t="shared" si="0"/>
        <v>1.3947001394700139E-3</v>
      </c>
    </row>
    <row r="34" spans="1:3" x14ac:dyDescent="0.25">
      <c r="A34" s="123" t="s">
        <v>18</v>
      </c>
      <c r="B34" s="124">
        <f>SUM(B21:B33)</f>
        <v>2868</v>
      </c>
      <c r="C34" s="120">
        <f t="shared" si="0"/>
        <v>1</v>
      </c>
    </row>
    <row r="36" spans="1:3" x14ac:dyDescent="0.25">
      <c r="A36" s="72" t="s">
        <v>102</v>
      </c>
    </row>
    <row r="38" spans="1:3" x14ac:dyDescent="0.25">
      <c r="A38" s="101" t="s">
        <v>119</v>
      </c>
    </row>
  </sheetData>
  <mergeCells count="1">
    <mergeCell ref="A2:B2"/>
  </mergeCells>
  <hyperlinks>
    <hyperlink ref="A38" location="Indice!A1" display="Indice" xr:uid="{EA92C329-8A2A-4782-A30E-A722B4CF2D39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0DFF-33E6-4678-B6C9-B480B157C1AB}">
  <dimension ref="A1:O54"/>
  <sheetViews>
    <sheetView zoomScaleNormal="100" workbookViewId="0"/>
  </sheetViews>
  <sheetFormatPr defaultRowHeight="15" x14ac:dyDescent="0.25"/>
  <cols>
    <col min="1" max="1" width="63.28515625" bestFit="1" customWidth="1"/>
    <col min="7" max="9" width="6.85546875" bestFit="1" customWidth="1"/>
    <col min="12" max="12" width="14.140625" customWidth="1"/>
    <col min="14" max="14" width="26.5703125" bestFit="1" customWidth="1"/>
    <col min="15" max="15" width="29" bestFit="1" customWidth="1"/>
  </cols>
  <sheetData>
    <row r="1" spans="1:1" x14ac:dyDescent="0.25">
      <c r="A1" s="48"/>
    </row>
    <row r="39" spans="1:15" x14ac:dyDescent="0.25">
      <c r="A39" s="51"/>
    </row>
    <row r="41" spans="1:15" x14ac:dyDescent="0.25">
      <c r="C41" s="48"/>
    </row>
    <row r="42" spans="1:15" x14ac:dyDescent="0.25">
      <c r="A42" s="1"/>
    </row>
    <row r="43" spans="1:15" x14ac:dyDescent="0.25">
      <c r="A43" s="76" t="s">
        <v>103</v>
      </c>
      <c r="B43" s="76">
        <v>2012</v>
      </c>
      <c r="C43" s="76">
        <v>2013</v>
      </c>
      <c r="D43" s="76">
        <v>2014</v>
      </c>
      <c r="E43" s="76">
        <v>2015</v>
      </c>
      <c r="F43" s="76">
        <v>2016</v>
      </c>
      <c r="G43" s="76">
        <v>2017</v>
      </c>
      <c r="H43" s="76">
        <v>2018</v>
      </c>
      <c r="I43" s="76">
        <v>2019</v>
      </c>
      <c r="J43" s="76">
        <v>2020</v>
      </c>
      <c r="K43" s="76">
        <v>2021</v>
      </c>
      <c r="M43" s="102" t="s">
        <v>42</v>
      </c>
      <c r="N43" s="96" t="s">
        <v>26</v>
      </c>
      <c r="O43" s="96" t="s">
        <v>27</v>
      </c>
    </row>
    <row r="44" spans="1:15" x14ac:dyDescent="0.25">
      <c r="A44" s="73" t="s">
        <v>104</v>
      </c>
      <c r="B44" s="81">
        <f>6273+242</f>
        <v>6515</v>
      </c>
      <c r="C44" s="81">
        <f>6267+236</f>
        <v>6503</v>
      </c>
      <c r="D44" s="81">
        <f>6270+227</f>
        <v>6497</v>
      </c>
      <c r="E44" s="81">
        <f>6225+222</f>
        <v>6447</v>
      </c>
      <c r="F44" s="81">
        <f>6347+202</f>
        <v>6549</v>
      </c>
      <c r="G44" s="81">
        <f>6571+184</f>
        <v>6755</v>
      </c>
      <c r="H44" s="81">
        <f>7835+177</f>
        <v>8012</v>
      </c>
      <c r="I44" s="81">
        <f>8191+166</f>
        <v>8357</v>
      </c>
      <c r="J44" s="81">
        <f>8458+151</f>
        <v>8609</v>
      </c>
      <c r="K44" s="81">
        <f>8520+144</f>
        <v>8664</v>
      </c>
      <c r="M44" s="74">
        <v>2012</v>
      </c>
      <c r="N44" s="75">
        <f>B47/B49</f>
        <v>0.85877521871094442</v>
      </c>
      <c r="O44" s="75">
        <f>B48/B49</f>
        <v>0.14122478128905552</v>
      </c>
    </row>
    <row r="45" spans="1:15" x14ac:dyDescent="0.25">
      <c r="A45" s="73" t="s">
        <v>105</v>
      </c>
      <c r="B45" s="67">
        <v>998</v>
      </c>
      <c r="C45" s="67">
        <v>1043</v>
      </c>
      <c r="D45" s="67">
        <v>1089</v>
      </c>
      <c r="E45" s="67">
        <v>1127</v>
      </c>
      <c r="F45" s="67">
        <v>1148</v>
      </c>
      <c r="G45" s="67">
        <v>1057</v>
      </c>
      <c r="H45" s="67">
        <v>970</v>
      </c>
      <c r="I45" s="67">
        <v>415</v>
      </c>
      <c r="J45" s="67">
        <v>453</v>
      </c>
      <c r="K45" s="67">
        <v>281</v>
      </c>
      <c r="M45" s="74">
        <v>2021</v>
      </c>
      <c r="N45" s="75">
        <f>K47/K49</f>
        <v>0.92190030592046068</v>
      </c>
      <c r="O45" s="75">
        <f>K48/K49</f>
        <v>7.8099694079539317E-2</v>
      </c>
    </row>
    <row r="46" spans="1:15" x14ac:dyDescent="0.25">
      <c r="A46" s="77" t="s">
        <v>106</v>
      </c>
      <c r="B46" s="78">
        <f t="shared" ref="B46:K46" si="0">SUM(B44:B45)</f>
        <v>7513</v>
      </c>
      <c r="C46" s="78">
        <f t="shared" si="0"/>
        <v>7546</v>
      </c>
      <c r="D46" s="78">
        <f t="shared" si="0"/>
        <v>7586</v>
      </c>
      <c r="E46" s="78">
        <f t="shared" si="0"/>
        <v>7574</v>
      </c>
      <c r="F46" s="78">
        <f t="shared" si="0"/>
        <v>7697</v>
      </c>
      <c r="G46" s="78">
        <f t="shared" si="0"/>
        <v>7812</v>
      </c>
      <c r="H46" s="78">
        <f t="shared" si="0"/>
        <v>8982</v>
      </c>
      <c r="I46" s="78">
        <f t="shared" si="0"/>
        <v>8772</v>
      </c>
      <c r="J46" s="78">
        <f t="shared" si="0"/>
        <v>9062</v>
      </c>
      <c r="K46" s="78">
        <f t="shared" si="0"/>
        <v>8945</v>
      </c>
    </row>
    <row r="47" spans="1:15" x14ac:dyDescent="0.25">
      <c r="A47" s="73" t="s">
        <v>26</v>
      </c>
      <c r="B47" s="67">
        <f>4811-1</f>
        <v>4810</v>
      </c>
      <c r="C47" s="67">
        <v>4785</v>
      </c>
      <c r="D47" s="67">
        <v>4801</v>
      </c>
      <c r="E47" s="67">
        <v>4739</v>
      </c>
      <c r="F47" s="67">
        <v>4743</v>
      </c>
      <c r="G47" s="67">
        <v>4816</v>
      </c>
      <c r="H47" s="67">
        <v>5447</v>
      </c>
      <c r="I47" s="67">
        <v>5349</v>
      </c>
      <c r="J47" s="67">
        <v>5223</v>
      </c>
      <c r="K47" s="67">
        <v>5123</v>
      </c>
      <c r="L47" s="21"/>
      <c r="M47" s="18"/>
    </row>
    <row r="48" spans="1:15" x14ac:dyDescent="0.25">
      <c r="A48" s="73" t="s">
        <v>27</v>
      </c>
      <c r="B48" s="67">
        <v>791</v>
      </c>
      <c r="C48" s="67">
        <v>619</v>
      </c>
      <c r="D48" s="67">
        <v>804</v>
      </c>
      <c r="E48" s="67">
        <v>833</v>
      </c>
      <c r="F48" s="67">
        <v>837</v>
      </c>
      <c r="G48" s="67">
        <v>754</v>
      </c>
      <c r="H48" s="67">
        <v>733</v>
      </c>
      <c r="I48" s="67">
        <v>387</v>
      </c>
      <c r="J48" s="67">
        <v>372</v>
      </c>
      <c r="K48" s="67">
        <v>434</v>
      </c>
      <c r="L48" s="21"/>
      <c r="M48" s="18"/>
    </row>
    <row r="49" spans="1:12" x14ac:dyDescent="0.25">
      <c r="A49" s="77" t="s">
        <v>28</v>
      </c>
      <c r="B49" s="78">
        <f t="shared" ref="B49:K49" si="1">SUM(B47:B48)</f>
        <v>5601</v>
      </c>
      <c r="C49" s="78">
        <f t="shared" si="1"/>
        <v>5404</v>
      </c>
      <c r="D49" s="78">
        <f t="shared" si="1"/>
        <v>5605</v>
      </c>
      <c r="E49" s="78">
        <f t="shared" si="1"/>
        <v>5572</v>
      </c>
      <c r="F49" s="78">
        <f t="shared" si="1"/>
        <v>5580</v>
      </c>
      <c r="G49" s="78">
        <f t="shared" si="1"/>
        <v>5570</v>
      </c>
      <c r="H49" s="78">
        <f t="shared" si="1"/>
        <v>6180</v>
      </c>
      <c r="I49" s="78">
        <f t="shared" si="1"/>
        <v>5736</v>
      </c>
      <c r="J49" s="78">
        <f t="shared" si="1"/>
        <v>5595</v>
      </c>
      <c r="K49" s="78">
        <f t="shared" si="1"/>
        <v>5557</v>
      </c>
      <c r="L49" s="21"/>
    </row>
    <row r="50" spans="1:12" x14ac:dyDescent="0.25">
      <c r="A50" s="79" t="s">
        <v>29</v>
      </c>
      <c r="B50" s="80">
        <f>B46+B49</f>
        <v>13114</v>
      </c>
      <c r="C50" s="80">
        <f t="shared" ref="C50:K50" si="2">C46+C49</f>
        <v>12950</v>
      </c>
      <c r="D50" s="80">
        <f t="shared" si="2"/>
        <v>13191</v>
      </c>
      <c r="E50" s="80">
        <f t="shared" si="2"/>
        <v>13146</v>
      </c>
      <c r="F50" s="80">
        <f t="shared" si="2"/>
        <v>13277</v>
      </c>
      <c r="G50" s="80">
        <f t="shared" si="2"/>
        <v>13382</v>
      </c>
      <c r="H50" s="80">
        <f t="shared" si="2"/>
        <v>15162</v>
      </c>
      <c r="I50" s="80">
        <f t="shared" si="2"/>
        <v>14508</v>
      </c>
      <c r="J50" s="80">
        <f t="shared" si="2"/>
        <v>14657</v>
      </c>
      <c r="K50" s="80">
        <f t="shared" si="2"/>
        <v>14502</v>
      </c>
    </row>
    <row r="52" spans="1:12" x14ac:dyDescent="0.25">
      <c r="A52" s="72" t="s">
        <v>19</v>
      </c>
    </row>
    <row r="54" spans="1:12" x14ac:dyDescent="0.25">
      <c r="A54" s="101" t="s">
        <v>119</v>
      </c>
    </row>
  </sheetData>
  <hyperlinks>
    <hyperlink ref="A54" location="Indice!A1" display="Indice" xr:uid="{89554A36-9D79-4747-AA7B-E27253B52CCF}"/>
  </hyperlink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F45432-82FD-485F-BB2D-971B55DFF7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31E18B-5A50-4FEB-8873-F1946A3AA244}">
  <ds:schemaRefs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a9272f7e-64e9-4b2c-8dbf-1a1adf7d15fc"/>
    <ds:schemaRef ds:uri="http://purl.org/dc/dcmitype/"/>
    <ds:schemaRef ds:uri="f9330ec5-f64b-4f13-bc32-d8bcae79a6cd"/>
  </ds:schemaRefs>
</ds:datastoreItem>
</file>

<file path=customXml/itemProps3.xml><?xml version="1.0" encoding="utf-8"?>
<ds:datastoreItem xmlns:ds="http://schemas.openxmlformats.org/officeDocument/2006/customXml" ds:itemID="{F19C2583-E947-469F-97DF-A9F8FBC87F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Tab.3.1.1</vt:lpstr>
      <vt:lpstr>Fig.3.1.1</vt:lpstr>
      <vt:lpstr>Tab.3.1.2</vt:lpstr>
      <vt:lpstr>Tab.3.1.3</vt:lpstr>
      <vt:lpstr>Tab.3.1.4</vt:lpstr>
      <vt:lpstr>Tab.3.1.5</vt:lpstr>
      <vt:lpstr>Fig.3.1.2</vt:lpstr>
      <vt:lpstr>Fig.3.1.3</vt:lpstr>
      <vt:lpstr>Tab.3.1.6</vt:lpstr>
      <vt:lpstr>Tab.3.1.7</vt:lpstr>
      <vt:lpstr>Tab.3.1.8</vt:lpstr>
      <vt:lpstr>Tab.3.1.9</vt:lpstr>
      <vt:lpstr>Tab.3.1.10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Revisore</dc:creator>
  <cp:keywords/>
  <dc:description/>
  <cp:lastModifiedBy>Giampiero D'Alessandro</cp:lastModifiedBy>
  <cp:revision/>
  <dcterms:created xsi:type="dcterms:W3CDTF">2023-05-25T06:17:46Z</dcterms:created>
  <dcterms:modified xsi:type="dcterms:W3CDTF">2024-01-24T09:50:26Z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